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untitled folder/"/>
    </mc:Choice>
  </mc:AlternateContent>
  <xr:revisionPtr revIDLastSave="0" documentId="13_ncr:1_{87DE5B68-61AA-7448-A877-AD2B23ADF618}" xr6:coauthVersionLast="47" xr6:coauthVersionMax="47" xr10:uidLastSave="{00000000-0000-0000-0000-000000000000}"/>
  <bookViews>
    <workbookView xWindow="-49100" yWindow="-2260" windowWidth="26920" windowHeight="1602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a">Tablas!$1:$1048576</definedName>
    <definedName name="_xlnm.Print_Area" localSheetId="2">'Global Elite'!$D$1:$K$71,'Global Elite'!$A$16:$B$114</definedName>
    <definedName name="_xlnm.Print_Area" localSheetId="5">'Global Major Medical'!$D$1:$I$64,'Global Major Medical'!$A$15:$B$73</definedName>
    <definedName name="_xlnm.Print_Area" localSheetId="3">'Global Premier'!$D$1:$J$66,'Global Premier'!$A$15:$B$104</definedName>
    <definedName name="_xlnm.Print_Area" localSheetId="4">'Global Select'!$D$1:$J$66,'Global Select'!$A$14:$B$80</definedName>
    <definedName name="_xlnm.Print_Area" localSheetId="1">'Global Ultimate'!$D$1:$I$65,'Global Ultimate'!$A$13:$B$122</definedName>
    <definedName name="_xlnm.Print_Area" localSheetId="6">'Resumen tarifas'!$A$1:$H$135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4" l="1"/>
  <c r="K5" i="4"/>
  <c r="D1459" i="4" l="1"/>
  <c r="E156" i="4"/>
  <c r="D460" i="4"/>
  <c r="D85" i="4"/>
  <c r="D84" i="4"/>
  <c r="D83" i="4"/>
  <c r="C456" i="4" l="1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681" i="4"/>
  <c r="D681" i="4"/>
  <c r="E681" i="4"/>
  <c r="F681" i="4"/>
  <c r="G681" i="4"/>
  <c r="C682" i="4"/>
  <c r="D682" i="4"/>
  <c r="E682" i="4"/>
  <c r="F682" i="4"/>
  <c r="G682" i="4"/>
  <c r="C683" i="4"/>
  <c r="D683" i="4"/>
  <c r="E683" i="4"/>
  <c r="F683" i="4"/>
  <c r="G683" i="4"/>
  <c r="C684" i="4"/>
  <c r="D684" i="4"/>
  <c r="E684" i="4"/>
  <c r="F684" i="4"/>
  <c r="G684" i="4"/>
  <c r="C685" i="4"/>
  <c r="D685" i="4"/>
  <c r="E685" i="4"/>
  <c r="F685" i="4"/>
  <c r="G685" i="4"/>
  <c r="C686" i="4"/>
  <c r="D686" i="4"/>
  <c r="E686" i="4"/>
  <c r="F686" i="4"/>
  <c r="G686" i="4"/>
  <c r="C687" i="4"/>
  <c r="D687" i="4"/>
  <c r="E687" i="4"/>
  <c r="F687" i="4"/>
  <c r="G687" i="4"/>
  <c r="C688" i="4"/>
  <c r="D688" i="4"/>
  <c r="E688" i="4"/>
  <c r="F688" i="4"/>
  <c r="G688" i="4"/>
  <c r="C689" i="4"/>
  <c r="D689" i="4"/>
  <c r="E689" i="4"/>
  <c r="F689" i="4"/>
  <c r="G689" i="4"/>
  <c r="C690" i="4"/>
  <c r="D690" i="4"/>
  <c r="E690" i="4"/>
  <c r="F690" i="4"/>
  <c r="G690" i="4"/>
  <c r="C691" i="4"/>
  <c r="D691" i="4"/>
  <c r="E691" i="4"/>
  <c r="F691" i="4"/>
  <c r="G691" i="4"/>
  <c r="C692" i="4"/>
  <c r="D692" i="4"/>
  <c r="E692" i="4"/>
  <c r="F692" i="4"/>
  <c r="G692" i="4"/>
  <c r="C693" i="4"/>
  <c r="D693" i="4"/>
  <c r="E693" i="4"/>
  <c r="F693" i="4"/>
  <c r="G693" i="4"/>
  <c r="C694" i="4"/>
  <c r="D694" i="4"/>
  <c r="E694" i="4"/>
  <c r="F694" i="4"/>
  <c r="G694" i="4"/>
  <c r="C695" i="4"/>
  <c r="D695" i="4"/>
  <c r="E695" i="4"/>
  <c r="F695" i="4"/>
  <c r="G695" i="4"/>
  <c r="C696" i="4"/>
  <c r="D696" i="4"/>
  <c r="E696" i="4"/>
  <c r="F696" i="4"/>
  <c r="G696" i="4"/>
  <c r="C697" i="4"/>
  <c r="D697" i="4"/>
  <c r="E697" i="4"/>
  <c r="F697" i="4"/>
  <c r="G697" i="4"/>
  <c r="C698" i="4"/>
  <c r="D698" i="4"/>
  <c r="E698" i="4"/>
  <c r="F698" i="4"/>
  <c r="G698" i="4"/>
  <c r="C699" i="4"/>
  <c r="D699" i="4"/>
  <c r="E699" i="4"/>
  <c r="F699" i="4"/>
  <c r="G699" i="4"/>
  <c r="C700" i="4"/>
  <c r="D700" i="4"/>
  <c r="E700" i="4"/>
  <c r="F700" i="4"/>
  <c r="G700" i="4"/>
  <c r="C701" i="4"/>
  <c r="D701" i="4"/>
  <c r="E701" i="4"/>
  <c r="F701" i="4"/>
  <c r="G701" i="4"/>
  <c r="C702" i="4"/>
  <c r="D702" i="4"/>
  <c r="E702" i="4"/>
  <c r="F702" i="4"/>
  <c r="G702" i="4"/>
  <c r="C703" i="4"/>
  <c r="D703" i="4"/>
  <c r="E703" i="4"/>
  <c r="F703" i="4"/>
  <c r="G703" i="4"/>
  <c r="C704" i="4"/>
  <c r="D704" i="4"/>
  <c r="E704" i="4"/>
  <c r="F704" i="4"/>
  <c r="G704" i="4"/>
  <c r="C705" i="4"/>
  <c r="D705" i="4"/>
  <c r="E705" i="4"/>
  <c r="F705" i="4"/>
  <c r="G705" i="4"/>
  <c r="C706" i="4"/>
  <c r="D706" i="4"/>
  <c r="E706" i="4"/>
  <c r="F706" i="4"/>
  <c r="G706" i="4"/>
  <c r="C707" i="4"/>
  <c r="D707" i="4"/>
  <c r="E707" i="4"/>
  <c r="F707" i="4"/>
  <c r="G707" i="4"/>
  <c r="C708" i="4"/>
  <c r="D708" i="4"/>
  <c r="E708" i="4"/>
  <c r="F708" i="4"/>
  <c r="G708" i="4"/>
  <c r="C709" i="4"/>
  <c r="D709" i="4"/>
  <c r="E709" i="4"/>
  <c r="F709" i="4"/>
  <c r="G709" i="4"/>
  <c r="C710" i="4"/>
  <c r="D710" i="4"/>
  <c r="E710" i="4"/>
  <c r="F710" i="4"/>
  <c r="G710" i="4"/>
  <c r="C711" i="4"/>
  <c r="D711" i="4"/>
  <c r="E711" i="4"/>
  <c r="F711" i="4"/>
  <c r="G711" i="4"/>
  <c r="C712" i="4"/>
  <c r="D712" i="4"/>
  <c r="E712" i="4"/>
  <c r="F712" i="4"/>
  <c r="G712" i="4"/>
  <c r="C713" i="4"/>
  <c r="D713" i="4"/>
  <c r="E713" i="4"/>
  <c r="F713" i="4"/>
  <c r="G713" i="4"/>
  <c r="C714" i="4"/>
  <c r="D714" i="4"/>
  <c r="E714" i="4"/>
  <c r="F714" i="4"/>
  <c r="G714" i="4"/>
  <c r="C715" i="4"/>
  <c r="D715" i="4"/>
  <c r="E715" i="4"/>
  <c r="F715" i="4"/>
  <c r="G715" i="4"/>
  <c r="C716" i="4"/>
  <c r="D716" i="4"/>
  <c r="E716" i="4"/>
  <c r="F716" i="4"/>
  <c r="G716" i="4"/>
  <c r="C717" i="4"/>
  <c r="D717" i="4"/>
  <c r="E717" i="4"/>
  <c r="F717" i="4"/>
  <c r="G717" i="4"/>
  <c r="C718" i="4"/>
  <c r="D718" i="4"/>
  <c r="E718" i="4"/>
  <c r="F718" i="4"/>
  <c r="G718" i="4"/>
  <c r="C719" i="4"/>
  <c r="D719" i="4"/>
  <c r="E719" i="4"/>
  <c r="F719" i="4"/>
  <c r="G719" i="4"/>
  <c r="C720" i="4"/>
  <c r="D720" i="4"/>
  <c r="E720" i="4"/>
  <c r="F720" i="4"/>
  <c r="G720" i="4"/>
  <c r="C721" i="4"/>
  <c r="D721" i="4"/>
  <c r="E721" i="4"/>
  <c r="F721" i="4"/>
  <c r="G721" i="4"/>
  <c r="C722" i="4"/>
  <c r="D722" i="4"/>
  <c r="E722" i="4"/>
  <c r="F722" i="4"/>
  <c r="G722" i="4"/>
  <c r="C723" i="4"/>
  <c r="D723" i="4"/>
  <c r="E723" i="4"/>
  <c r="F723" i="4"/>
  <c r="G723" i="4"/>
  <c r="C724" i="4"/>
  <c r="D724" i="4"/>
  <c r="E724" i="4"/>
  <c r="F724" i="4"/>
  <c r="G724" i="4"/>
  <c r="C725" i="4"/>
  <c r="D725" i="4"/>
  <c r="E725" i="4"/>
  <c r="F725" i="4"/>
  <c r="G725" i="4"/>
  <c r="C726" i="4"/>
  <c r="D726" i="4"/>
  <c r="E726" i="4"/>
  <c r="F726" i="4"/>
  <c r="G726" i="4"/>
  <c r="C727" i="4"/>
  <c r="D727" i="4"/>
  <c r="E727" i="4"/>
  <c r="F727" i="4"/>
  <c r="G727" i="4"/>
  <c r="C728" i="4"/>
  <c r="D728" i="4"/>
  <c r="E728" i="4"/>
  <c r="F728" i="4"/>
  <c r="G728" i="4"/>
  <c r="C729" i="4"/>
  <c r="D729" i="4"/>
  <c r="E729" i="4"/>
  <c r="F729" i="4"/>
  <c r="G729" i="4"/>
  <c r="C730" i="4"/>
  <c r="D730" i="4"/>
  <c r="E730" i="4"/>
  <c r="F730" i="4"/>
  <c r="G730" i="4"/>
  <c r="C731" i="4"/>
  <c r="D731" i="4"/>
  <c r="E731" i="4"/>
  <c r="F731" i="4"/>
  <c r="G731" i="4"/>
  <c r="C732" i="4"/>
  <c r="D732" i="4"/>
  <c r="E732" i="4"/>
  <c r="F732" i="4"/>
  <c r="G732" i="4"/>
  <c r="C733" i="4"/>
  <c r="D733" i="4"/>
  <c r="E733" i="4"/>
  <c r="F733" i="4"/>
  <c r="G733" i="4"/>
  <c r="C734" i="4"/>
  <c r="D734" i="4"/>
  <c r="E734" i="4"/>
  <c r="F734" i="4"/>
  <c r="G734" i="4"/>
  <c r="C735" i="4"/>
  <c r="D735" i="4"/>
  <c r="E735" i="4"/>
  <c r="F735" i="4"/>
  <c r="G735" i="4"/>
  <c r="C736" i="4"/>
  <c r="D736" i="4"/>
  <c r="E736" i="4"/>
  <c r="F736" i="4"/>
  <c r="G736" i="4"/>
  <c r="C737" i="4"/>
  <c r="D737" i="4"/>
  <c r="E737" i="4"/>
  <c r="F737" i="4"/>
  <c r="G737" i="4"/>
  <c r="C738" i="4"/>
  <c r="D738" i="4"/>
  <c r="E738" i="4"/>
  <c r="F738" i="4"/>
  <c r="G738" i="4"/>
  <c r="C739" i="4"/>
  <c r="D739" i="4"/>
  <c r="E739" i="4"/>
  <c r="F739" i="4"/>
  <c r="G739" i="4"/>
  <c r="C740" i="4"/>
  <c r="D740" i="4"/>
  <c r="E740" i="4"/>
  <c r="F740" i="4"/>
  <c r="G740" i="4"/>
  <c r="C741" i="4"/>
  <c r="D741" i="4"/>
  <c r="E741" i="4"/>
  <c r="F741" i="4"/>
  <c r="G741" i="4"/>
  <c r="C742" i="4"/>
  <c r="D742" i="4"/>
  <c r="E742" i="4"/>
  <c r="F742" i="4"/>
  <c r="G742" i="4"/>
  <c r="C743" i="4"/>
  <c r="D743" i="4"/>
  <c r="E743" i="4"/>
  <c r="F743" i="4"/>
  <c r="G743" i="4"/>
  <c r="C744" i="4"/>
  <c r="D744" i="4"/>
  <c r="E744" i="4"/>
  <c r="F744" i="4"/>
  <c r="G744" i="4"/>
  <c r="C745" i="4"/>
  <c r="D745" i="4"/>
  <c r="E745" i="4"/>
  <c r="F745" i="4"/>
  <c r="G745" i="4"/>
  <c r="C746" i="4"/>
  <c r="D746" i="4"/>
  <c r="E746" i="4"/>
  <c r="F746" i="4"/>
  <c r="G746" i="4"/>
  <c r="C747" i="4"/>
  <c r="D747" i="4"/>
  <c r="E747" i="4"/>
  <c r="F747" i="4"/>
  <c r="G747" i="4"/>
  <c r="C748" i="4"/>
  <c r="D748" i="4"/>
  <c r="E748" i="4"/>
  <c r="F748" i="4"/>
  <c r="G748" i="4"/>
  <c r="C749" i="4"/>
  <c r="D749" i="4"/>
  <c r="E749" i="4"/>
  <c r="F749" i="4"/>
  <c r="G749" i="4"/>
  <c r="D680" i="4"/>
  <c r="E680" i="4"/>
  <c r="F680" i="4"/>
  <c r="G680" i="4"/>
  <c r="C680" i="4"/>
  <c r="M5" i="4" l="1"/>
  <c r="M4" i="4"/>
  <c r="M3" i="4"/>
  <c r="M2" i="4"/>
  <c r="C306" i="4" l="1"/>
  <c r="F347" i="4" l="1"/>
  <c r="D173" i="4"/>
  <c r="E155" i="4"/>
  <c r="D197" i="4"/>
  <c r="D161" i="4"/>
  <c r="D345" i="4"/>
  <c r="F353" i="4"/>
  <c r="F199" i="4"/>
  <c r="E305" i="4"/>
  <c r="D339" i="4"/>
  <c r="D413" i="4" s="1"/>
  <c r="D203" i="4"/>
  <c r="D277" i="4" s="1"/>
  <c r="F157" i="4"/>
  <c r="F231" i="4" s="1"/>
  <c r="F220" i="4"/>
  <c r="F187" i="4"/>
  <c r="F371" i="4"/>
  <c r="F335" i="4"/>
  <c r="D209" i="4"/>
  <c r="F169" i="4"/>
  <c r="D155" i="4"/>
  <c r="D223" i="4"/>
  <c r="D297" i="4" s="1"/>
  <c r="D191" i="4"/>
  <c r="F217" i="4"/>
  <c r="F817" i="4" s="1"/>
  <c r="D185" i="4"/>
  <c r="D369" i="4"/>
  <c r="D894" i="4" s="1"/>
  <c r="F329" i="4"/>
  <c r="D357" i="4"/>
  <c r="F163" i="4"/>
  <c r="C223" i="4"/>
  <c r="C221" i="4"/>
  <c r="E217" i="4"/>
  <c r="F181" i="4"/>
  <c r="F255" i="4" s="1"/>
  <c r="F365" i="4"/>
  <c r="F323" i="4"/>
  <c r="D167" i="4"/>
  <c r="D241" i="4" s="1"/>
  <c r="F193" i="4"/>
  <c r="F267" i="4" s="1"/>
  <c r="D215" i="4"/>
  <c r="D289" i="4" s="1"/>
  <c r="D179" i="4"/>
  <c r="D363" i="4"/>
  <c r="F317" i="4"/>
  <c r="F205" i="4"/>
  <c r="F805" i="4" s="1"/>
  <c r="D351" i="4"/>
  <c r="F341" i="4"/>
  <c r="F211" i="4"/>
  <c r="F175" i="4"/>
  <c r="F359" i="4"/>
  <c r="F311" i="4"/>
  <c r="C209" i="4"/>
  <c r="C283" i="4" s="1"/>
  <c r="C203" i="4"/>
  <c r="E199" i="4"/>
  <c r="C197" i="4"/>
  <c r="C191" i="4"/>
  <c r="E187" i="4"/>
  <c r="E261" i="4" s="1"/>
  <c r="C185" i="4"/>
  <c r="E181" i="4"/>
  <c r="C179" i="4"/>
  <c r="E175" i="4"/>
  <c r="E249" i="4" s="1"/>
  <c r="C173" i="4"/>
  <c r="E169" i="4"/>
  <c r="C167" i="4"/>
  <c r="E163" i="4"/>
  <c r="E237" i="4" s="1"/>
  <c r="C161" i="4"/>
  <c r="C761" i="4" s="1"/>
  <c r="E157" i="4"/>
  <c r="D305" i="4"/>
  <c r="E371" i="4"/>
  <c r="C369" i="4"/>
  <c r="E365" i="4"/>
  <c r="C363" i="4"/>
  <c r="C888" i="4" s="1"/>
  <c r="E359" i="4"/>
  <c r="E433" i="4" s="1"/>
  <c r="C357" i="4"/>
  <c r="C882" i="4" s="1"/>
  <c r="E353" i="4"/>
  <c r="E427" i="4" s="1"/>
  <c r="C351" i="4"/>
  <c r="C876" i="4" s="1"/>
  <c r="E347" i="4"/>
  <c r="E421" i="4" s="1"/>
  <c r="C345" i="4"/>
  <c r="C870" i="4" s="1"/>
  <c r="E341" i="4"/>
  <c r="C339" i="4"/>
  <c r="C413" i="4" s="1"/>
  <c r="E335" i="4"/>
  <c r="E329" i="4"/>
  <c r="E323" i="4"/>
  <c r="E848" i="4" s="1"/>
  <c r="E317" i="4"/>
  <c r="E311" i="4"/>
  <c r="F224" i="4"/>
  <c r="F222" i="4"/>
  <c r="F822" i="4" s="1"/>
  <c r="F219" i="4"/>
  <c r="D217" i="4"/>
  <c r="F213" i="4"/>
  <c r="F813" i="4" s="1"/>
  <c r="D211" i="4"/>
  <c r="D811" i="4" s="1"/>
  <c r="F207" i="4"/>
  <c r="F807" i="4" s="1"/>
  <c r="D205" i="4"/>
  <c r="F201" i="4"/>
  <c r="F801" i="4" s="1"/>
  <c r="D199" i="4"/>
  <c r="F195" i="4"/>
  <c r="D193" i="4"/>
  <c r="F189" i="4"/>
  <c r="F789" i="4" s="1"/>
  <c r="D187" i="4"/>
  <c r="D787" i="4" s="1"/>
  <c r="F183" i="4"/>
  <c r="D181" i="4"/>
  <c r="D255" i="4" s="1"/>
  <c r="F177" i="4"/>
  <c r="F777" i="4" s="1"/>
  <c r="D175" i="4"/>
  <c r="F171" i="4"/>
  <c r="D169" i="4"/>
  <c r="F165" i="4"/>
  <c r="F765" i="4" s="1"/>
  <c r="D163" i="4"/>
  <c r="D763" i="4" s="1"/>
  <c r="F159" i="4"/>
  <c r="D157" i="4"/>
  <c r="F373" i="4"/>
  <c r="D371" i="4"/>
  <c r="D896" i="4" s="1"/>
  <c r="F367" i="4"/>
  <c r="D365" i="4"/>
  <c r="D439" i="4" s="1"/>
  <c r="F361" i="4"/>
  <c r="D359" i="4"/>
  <c r="F355" i="4"/>
  <c r="D353" i="4"/>
  <c r="D427" i="4" s="1"/>
  <c r="F349" i="4"/>
  <c r="D347" i="4"/>
  <c r="F343" i="4"/>
  <c r="D341" i="4"/>
  <c r="D415" i="4" s="1"/>
  <c r="F337" i="4"/>
  <c r="F333" i="4"/>
  <c r="F327" i="4"/>
  <c r="F321" i="4"/>
  <c r="F315" i="4"/>
  <c r="F309" i="4"/>
  <c r="E224" i="4"/>
  <c r="E219" i="4"/>
  <c r="E213" i="4"/>
  <c r="C211" i="4"/>
  <c r="C205" i="4"/>
  <c r="C279" i="4" s="1"/>
  <c r="C199" i="4"/>
  <c r="C193" i="4"/>
  <c r="E189" i="4"/>
  <c r="E183" i="4"/>
  <c r="E257" i="4" s="1"/>
  <c r="E177" i="4"/>
  <c r="C169" i="4"/>
  <c r="C163" i="4"/>
  <c r="E373" i="4"/>
  <c r="E367" i="4"/>
  <c r="E361" i="4"/>
  <c r="C359" i="4"/>
  <c r="E355" i="4"/>
  <c r="E880" i="4" s="1"/>
  <c r="E349" i="4"/>
  <c r="E423" i="4" s="1"/>
  <c r="C347" i="4"/>
  <c r="C872" i="4" s="1"/>
  <c r="E343" i="4"/>
  <c r="E417" i="4" s="1"/>
  <c r="C341" i="4"/>
  <c r="C866" i="4" s="1"/>
  <c r="E337" i="4"/>
  <c r="E333" i="4"/>
  <c r="E327" i="4"/>
  <c r="E321" i="4"/>
  <c r="E309" i="4"/>
  <c r="C155" i="4"/>
  <c r="F223" i="4"/>
  <c r="E221" i="4"/>
  <c r="D219" i="4"/>
  <c r="D293" i="4" s="1"/>
  <c r="F215" i="4"/>
  <c r="D213" i="4"/>
  <c r="D287" i="4" s="1"/>
  <c r="F209" i="4"/>
  <c r="F283" i="4" s="1"/>
  <c r="D207" i="4"/>
  <c r="D807" i="4" s="1"/>
  <c r="F203" i="4"/>
  <c r="D201" i="4"/>
  <c r="F197" i="4"/>
  <c r="F797" i="4" s="1"/>
  <c r="D195" i="4"/>
  <c r="D795" i="4" s="1"/>
  <c r="F191" i="4"/>
  <c r="D189" i="4"/>
  <c r="F185" i="4"/>
  <c r="F785" i="4" s="1"/>
  <c r="D183" i="4"/>
  <c r="D783" i="4" s="1"/>
  <c r="F179" i="4"/>
  <c r="D177" i="4"/>
  <c r="F173" i="4"/>
  <c r="F773" i="4" s="1"/>
  <c r="D171" i="4"/>
  <c r="D245" i="4" s="1"/>
  <c r="F167" i="4"/>
  <c r="D165" i="4"/>
  <c r="F161" i="4"/>
  <c r="F761" i="4" s="1"/>
  <c r="D159" i="4"/>
  <c r="D759" i="4" s="1"/>
  <c r="C305" i="4"/>
  <c r="D373" i="4"/>
  <c r="F369" i="4"/>
  <c r="D367" i="4"/>
  <c r="D892" i="4" s="1"/>
  <c r="F363" i="4"/>
  <c r="D361" i="4"/>
  <c r="D435" i="4" s="1"/>
  <c r="F357" i="4"/>
  <c r="D355" i="4"/>
  <c r="D429" i="4" s="1"/>
  <c r="F351" i="4"/>
  <c r="D349" i="4"/>
  <c r="F345" i="4"/>
  <c r="D343" i="4"/>
  <c r="D417" i="4" s="1"/>
  <c r="F339" i="4"/>
  <c r="D337" i="4"/>
  <c r="F331" i="4"/>
  <c r="F325" i="4"/>
  <c r="F319" i="4"/>
  <c r="F313" i="4"/>
  <c r="F307" i="4"/>
  <c r="C215" i="4"/>
  <c r="E211" i="4"/>
  <c r="E811" i="4" s="1"/>
  <c r="E205" i="4"/>
  <c r="E193" i="4"/>
  <c r="F221" i="4"/>
  <c r="F821" i="4" s="1"/>
  <c r="C217" i="4"/>
  <c r="E207" i="4"/>
  <c r="E201" i="4"/>
  <c r="E801" i="4" s="1"/>
  <c r="E195" i="4"/>
  <c r="E269" i="4" s="1"/>
  <c r="C187" i="4"/>
  <c r="C181" i="4"/>
  <c r="C781" i="4" s="1"/>
  <c r="C175" i="4"/>
  <c r="E171" i="4"/>
  <c r="E245" i="4" s="1"/>
  <c r="E165" i="4"/>
  <c r="E159" i="4"/>
  <c r="C157" i="4"/>
  <c r="C231" i="4" s="1"/>
  <c r="C371" i="4"/>
  <c r="C445" i="4" s="1"/>
  <c r="C365" i="4"/>
  <c r="C353" i="4"/>
  <c r="E315" i="4"/>
  <c r="F155" i="4"/>
  <c r="E223" i="4"/>
  <c r="D221" i="4"/>
  <c r="C219" i="4"/>
  <c r="E215" i="4"/>
  <c r="E289" i="4" s="1"/>
  <c r="C213" i="4"/>
  <c r="E209" i="4"/>
  <c r="C207" i="4"/>
  <c r="E203" i="4"/>
  <c r="E277" i="4" s="1"/>
  <c r="C201" i="4"/>
  <c r="C801" i="4" s="1"/>
  <c r="E197" i="4"/>
  <c r="C195" i="4"/>
  <c r="E191" i="4"/>
  <c r="E265" i="4" s="1"/>
  <c r="C189" i="4"/>
  <c r="E185" i="4"/>
  <c r="C183" i="4"/>
  <c r="E179" i="4"/>
  <c r="E253" i="4" s="1"/>
  <c r="C177" i="4"/>
  <c r="E173" i="4"/>
  <c r="C171" i="4"/>
  <c r="C245" i="4" s="1"/>
  <c r="E167" i="4"/>
  <c r="E767" i="4" s="1"/>
  <c r="C165" i="4"/>
  <c r="E161" i="4"/>
  <c r="C159" i="4"/>
  <c r="F305" i="4"/>
  <c r="C373" i="4"/>
  <c r="E369" i="4"/>
  <c r="C367" i="4"/>
  <c r="C892" i="4" s="1"/>
  <c r="E363" i="4"/>
  <c r="E437" i="4" s="1"/>
  <c r="C361" i="4"/>
  <c r="E357" i="4"/>
  <c r="C355" i="4"/>
  <c r="C880" i="4" s="1"/>
  <c r="E351" i="4"/>
  <c r="E425" i="4" s="1"/>
  <c r="C349" i="4"/>
  <c r="C874" i="4" s="1"/>
  <c r="E345" i="4"/>
  <c r="C343" i="4"/>
  <c r="C417" i="4" s="1"/>
  <c r="E339" i="4"/>
  <c r="C337" i="4"/>
  <c r="E331" i="4"/>
  <c r="E325" i="4"/>
  <c r="E319" i="4"/>
  <c r="E313" i="4"/>
  <c r="E307" i="4"/>
  <c r="D335" i="4"/>
  <c r="D409" i="4" s="1"/>
  <c r="D333" i="4"/>
  <c r="D858" i="4" s="1"/>
  <c r="D331" i="4"/>
  <c r="D856" i="4" s="1"/>
  <c r="D329" i="4"/>
  <c r="D854" i="4" s="1"/>
  <c r="D327" i="4"/>
  <c r="D852" i="4" s="1"/>
  <c r="D325" i="4"/>
  <c r="D399" i="4" s="1"/>
  <c r="D323" i="4"/>
  <c r="D321" i="4"/>
  <c r="D319" i="4"/>
  <c r="D393" i="4" s="1"/>
  <c r="D317" i="4"/>
  <c r="D391" i="4" s="1"/>
  <c r="D315" i="4"/>
  <c r="D840" i="4" s="1"/>
  <c r="D313" i="4"/>
  <c r="D838" i="4" s="1"/>
  <c r="D311" i="4"/>
  <c r="D385" i="4" s="1"/>
  <c r="D309" i="4"/>
  <c r="D834" i="4" s="1"/>
  <c r="D307" i="4"/>
  <c r="C335" i="4"/>
  <c r="C333" i="4"/>
  <c r="C858" i="4" s="1"/>
  <c r="C331" i="4"/>
  <c r="C856" i="4" s="1"/>
  <c r="C329" i="4"/>
  <c r="C327" i="4"/>
  <c r="C401" i="4" s="1"/>
  <c r="C325" i="4"/>
  <c r="C850" i="4" s="1"/>
  <c r="C323" i="4"/>
  <c r="C397" i="4" s="1"/>
  <c r="C321" i="4"/>
  <c r="C846" i="4" s="1"/>
  <c r="C319" i="4"/>
  <c r="C317" i="4"/>
  <c r="C391" i="4" s="1"/>
  <c r="C315" i="4"/>
  <c r="C840" i="4" s="1"/>
  <c r="C313" i="4"/>
  <c r="C311" i="4"/>
  <c r="C309" i="4"/>
  <c r="C383" i="4" s="1"/>
  <c r="C307" i="4"/>
  <c r="C832" i="4" s="1"/>
  <c r="F218" i="4"/>
  <c r="F216" i="4"/>
  <c r="F214" i="4"/>
  <c r="F814" i="4" s="1"/>
  <c r="F212" i="4"/>
  <c r="F210" i="4"/>
  <c r="F208" i="4"/>
  <c r="F206" i="4"/>
  <c r="F280" i="4" s="1"/>
  <c r="F204" i="4"/>
  <c r="F202" i="4"/>
  <c r="F200" i="4"/>
  <c r="F198" i="4"/>
  <c r="F798" i="4" s="1"/>
  <c r="F196" i="4"/>
  <c r="F270" i="4" s="1"/>
  <c r="F194" i="4"/>
  <c r="F192" i="4"/>
  <c r="F190" i="4"/>
  <c r="F264" i="4" s="1"/>
  <c r="F188" i="4"/>
  <c r="F186" i="4"/>
  <c r="F786" i="4" s="1"/>
  <c r="F184" i="4"/>
  <c r="F182" i="4"/>
  <c r="F782" i="4" s="1"/>
  <c r="F180" i="4"/>
  <c r="F178" i="4"/>
  <c r="F176" i="4"/>
  <c r="F174" i="4"/>
  <c r="F774" i="4" s="1"/>
  <c r="F172" i="4"/>
  <c r="F170" i="4"/>
  <c r="F168" i="4"/>
  <c r="F166" i="4"/>
  <c r="F240" i="4" s="1"/>
  <c r="F164" i="4"/>
  <c r="F162" i="4"/>
  <c r="F762" i="4" s="1"/>
  <c r="F160" i="4"/>
  <c r="F158" i="4"/>
  <c r="F232" i="4" s="1"/>
  <c r="F156" i="4"/>
  <c r="F374" i="4"/>
  <c r="F372" i="4"/>
  <c r="F370" i="4"/>
  <c r="F368" i="4"/>
  <c r="F366" i="4"/>
  <c r="F364" i="4"/>
  <c r="F362" i="4"/>
  <c r="F887" i="4" s="1"/>
  <c r="F360" i="4"/>
  <c r="F358" i="4"/>
  <c r="F356" i="4"/>
  <c r="F354" i="4"/>
  <c r="F352" i="4"/>
  <c r="F350" i="4"/>
  <c r="F348" i="4"/>
  <c r="F346" i="4"/>
  <c r="F344" i="4"/>
  <c r="F342" i="4"/>
  <c r="F340" i="4"/>
  <c r="F414" i="4" s="1"/>
  <c r="F338" i="4"/>
  <c r="F336" i="4"/>
  <c r="F334" i="4"/>
  <c r="F332" i="4"/>
  <c r="F330" i="4"/>
  <c r="F328" i="4"/>
  <c r="F326" i="4"/>
  <c r="F324" i="4"/>
  <c r="F322" i="4"/>
  <c r="F320" i="4"/>
  <c r="F318" i="4"/>
  <c r="F316" i="4"/>
  <c r="F390" i="4" s="1"/>
  <c r="F314" i="4"/>
  <c r="F312" i="4"/>
  <c r="F310" i="4"/>
  <c r="F308" i="4"/>
  <c r="F306" i="4"/>
  <c r="E222" i="4"/>
  <c r="E822" i="4" s="1"/>
  <c r="E218" i="4"/>
  <c r="E216" i="4"/>
  <c r="E212" i="4"/>
  <c r="E210" i="4"/>
  <c r="E284" i="4" s="1"/>
  <c r="E206" i="4"/>
  <c r="E204" i="4"/>
  <c r="E200" i="4"/>
  <c r="E274" i="4" s="1"/>
  <c r="E198" i="4"/>
  <c r="E798" i="4" s="1"/>
  <c r="E196" i="4"/>
  <c r="E194" i="4"/>
  <c r="E268" i="4" s="1"/>
  <c r="E192" i="4"/>
  <c r="E190" i="4"/>
  <c r="E264" i="4" s="1"/>
  <c r="E188" i="4"/>
  <c r="E186" i="4"/>
  <c r="E184" i="4"/>
  <c r="E182" i="4"/>
  <c r="E782" i="4" s="1"/>
  <c r="E180" i="4"/>
  <c r="E178" i="4"/>
  <c r="E778" i="4" s="1"/>
  <c r="E176" i="4"/>
  <c r="E174" i="4"/>
  <c r="E248" i="4" s="1"/>
  <c r="E172" i="4"/>
  <c r="E170" i="4"/>
  <c r="E168" i="4"/>
  <c r="E242" i="4" s="1"/>
  <c r="E166" i="4"/>
  <c r="E240" i="4" s="1"/>
  <c r="E164" i="4"/>
  <c r="E162" i="4"/>
  <c r="E762" i="4" s="1"/>
  <c r="E160" i="4"/>
  <c r="E158" i="4"/>
  <c r="E232" i="4" s="1"/>
  <c r="E374" i="4"/>
  <c r="E372" i="4"/>
  <c r="E370" i="4"/>
  <c r="E368" i="4"/>
  <c r="E366" i="4"/>
  <c r="E364" i="4"/>
  <c r="E362" i="4"/>
  <c r="E360" i="4"/>
  <c r="E358" i="4"/>
  <c r="E883" i="4" s="1"/>
  <c r="E356" i="4"/>
  <c r="E354" i="4"/>
  <c r="E352" i="4"/>
  <c r="E350" i="4"/>
  <c r="E348" i="4"/>
  <c r="E346" i="4"/>
  <c r="E871" i="4" s="1"/>
  <c r="E344" i="4"/>
  <c r="E342" i="4"/>
  <c r="E340" i="4"/>
  <c r="E338" i="4"/>
  <c r="E336" i="4"/>
  <c r="E334" i="4"/>
  <c r="E332" i="4"/>
  <c r="E330" i="4"/>
  <c r="E328" i="4"/>
  <c r="E326" i="4"/>
  <c r="E324" i="4"/>
  <c r="E322" i="4"/>
  <c r="E320" i="4"/>
  <c r="E318" i="4"/>
  <c r="E316" i="4"/>
  <c r="E314" i="4"/>
  <c r="E312" i="4"/>
  <c r="E310" i="4"/>
  <c r="E308" i="4"/>
  <c r="E306" i="4"/>
  <c r="E220" i="4"/>
  <c r="E214" i="4"/>
  <c r="E814" i="4" s="1"/>
  <c r="E208" i="4"/>
  <c r="E202" i="4"/>
  <c r="E802" i="4" s="1"/>
  <c r="D224" i="4"/>
  <c r="D222" i="4"/>
  <c r="D220" i="4"/>
  <c r="D218" i="4"/>
  <c r="D216" i="4"/>
  <c r="D214" i="4"/>
  <c r="D212" i="4"/>
  <c r="D812" i="4" s="1"/>
  <c r="D210" i="4"/>
  <c r="D208" i="4"/>
  <c r="D206" i="4"/>
  <c r="D204" i="4"/>
  <c r="D278" i="4" s="1"/>
  <c r="D202" i="4"/>
  <c r="D200" i="4"/>
  <c r="D274" i="4" s="1"/>
  <c r="D198" i="4"/>
  <c r="D196" i="4"/>
  <c r="D194" i="4"/>
  <c r="D192" i="4"/>
  <c r="D190" i="4"/>
  <c r="D188" i="4"/>
  <c r="D788" i="4" s="1"/>
  <c r="D186" i="4"/>
  <c r="D184" i="4"/>
  <c r="D182" i="4"/>
  <c r="D180" i="4"/>
  <c r="D254" i="4" s="1"/>
  <c r="D178" i="4"/>
  <c r="D176" i="4"/>
  <c r="D174" i="4"/>
  <c r="D172" i="4"/>
  <c r="D170" i="4"/>
  <c r="D168" i="4"/>
  <c r="D768" i="4" s="1"/>
  <c r="D166" i="4"/>
  <c r="D766" i="4" s="1"/>
  <c r="D164" i="4"/>
  <c r="D764" i="4" s="1"/>
  <c r="D162" i="4"/>
  <c r="D160" i="4"/>
  <c r="D158" i="4"/>
  <c r="D156" i="4"/>
  <c r="D756" i="4" s="1"/>
  <c r="D374" i="4"/>
  <c r="D899" i="4" s="1"/>
  <c r="D372" i="4"/>
  <c r="D897" i="4" s="1"/>
  <c r="D370" i="4"/>
  <c r="D368" i="4"/>
  <c r="D366" i="4"/>
  <c r="D891" i="4" s="1"/>
  <c r="D364" i="4"/>
  <c r="D362" i="4"/>
  <c r="D360" i="4"/>
  <c r="D434" i="4" s="1"/>
  <c r="D358" i="4"/>
  <c r="D432" i="4" s="1"/>
  <c r="D356" i="4"/>
  <c r="D354" i="4"/>
  <c r="D428" i="4" s="1"/>
  <c r="D352" i="4"/>
  <c r="D426" i="4" s="1"/>
  <c r="D350" i="4"/>
  <c r="D424" i="4" s="1"/>
  <c r="D348" i="4"/>
  <c r="D346" i="4"/>
  <c r="D344" i="4"/>
  <c r="D342" i="4"/>
  <c r="D416" i="4" s="1"/>
  <c r="D340" i="4"/>
  <c r="D414" i="4" s="1"/>
  <c r="D338" i="4"/>
  <c r="D412" i="4" s="1"/>
  <c r="D336" i="4"/>
  <c r="D334" i="4"/>
  <c r="D408" i="4" s="1"/>
  <c r="D332" i="4"/>
  <c r="D330" i="4"/>
  <c r="D630" i="4" s="1"/>
  <c r="D328" i="4"/>
  <c r="D853" i="4" s="1"/>
  <c r="D326" i="4"/>
  <c r="D851" i="4" s="1"/>
  <c r="D324" i="4"/>
  <c r="D322" i="4"/>
  <c r="D396" i="4" s="1"/>
  <c r="D320" i="4"/>
  <c r="D318" i="4"/>
  <c r="D316" i="4"/>
  <c r="D314" i="4"/>
  <c r="D388" i="4" s="1"/>
  <c r="D312" i="4"/>
  <c r="D837" i="4" s="1"/>
  <c r="D310" i="4"/>
  <c r="D384" i="4" s="1"/>
  <c r="D308" i="4"/>
  <c r="D833" i="4" s="1"/>
  <c r="D306" i="4"/>
  <c r="D380" i="4" s="1"/>
  <c r="C224" i="4"/>
  <c r="C298" i="4" s="1"/>
  <c r="C222" i="4"/>
  <c r="C220" i="4"/>
  <c r="C218" i="4"/>
  <c r="C216" i="4"/>
  <c r="C214" i="4"/>
  <c r="C212" i="4"/>
  <c r="C210" i="4"/>
  <c r="C208" i="4"/>
  <c r="C808" i="4" s="1"/>
  <c r="C206" i="4"/>
  <c r="C204" i="4"/>
  <c r="C202" i="4"/>
  <c r="C200" i="4"/>
  <c r="C274" i="4" s="1"/>
  <c r="C198" i="4"/>
  <c r="C196" i="4"/>
  <c r="C194" i="4"/>
  <c r="C192" i="4"/>
  <c r="C190" i="4"/>
  <c r="C188" i="4"/>
  <c r="C262" i="4" s="1"/>
  <c r="C186" i="4"/>
  <c r="C184" i="4"/>
  <c r="C258" i="4" s="1"/>
  <c r="C182" i="4"/>
  <c r="C180" i="4"/>
  <c r="C178" i="4"/>
  <c r="C176" i="4"/>
  <c r="C776" i="4" s="1"/>
  <c r="C174" i="4"/>
  <c r="C172" i="4"/>
  <c r="C170" i="4"/>
  <c r="C168" i="4"/>
  <c r="C166" i="4"/>
  <c r="C164" i="4"/>
  <c r="C539" i="4" s="1"/>
  <c r="C162" i="4"/>
  <c r="C236" i="4" s="1"/>
  <c r="C160" i="4"/>
  <c r="C234" i="4" s="1"/>
  <c r="C158" i="4"/>
  <c r="C156" i="4"/>
  <c r="C374" i="4"/>
  <c r="C674" i="4" s="1"/>
  <c r="C372" i="4"/>
  <c r="C897" i="4" s="1"/>
  <c r="C370" i="4"/>
  <c r="C444" i="4" s="1"/>
  <c r="C368" i="4"/>
  <c r="C366" i="4"/>
  <c r="C891" i="4" s="1"/>
  <c r="C364" i="4"/>
  <c r="C362" i="4"/>
  <c r="C887" i="4" s="1"/>
  <c r="C360" i="4"/>
  <c r="C434" i="4" s="1"/>
  <c r="C358" i="4"/>
  <c r="C356" i="4"/>
  <c r="C881" i="4" s="1"/>
  <c r="C354" i="4"/>
  <c r="C428" i="4" s="1"/>
  <c r="C352" i="4"/>
  <c r="C877" i="4" s="1"/>
  <c r="C350" i="4"/>
  <c r="C424" i="4" s="1"/>
  <c r="C348" i="4"/>
  <c r="C873" i="4" s="1"/>
  <c r="C346" i="4"/>
  <c r="C871" i="4" s="1"/>
  <c r="C344" i="4"/>
  <c r="C869" i="4" s="1"/>
  <c r="C342" i="4"/>
  <c r="C340" i="4"/>
  <c r="C338" i="4"/>
  <c r="C863" i="4" s="1"/>
  <c r="C336" i="4"/>
  <c r="C410" i="4" s="1"/>
  <c r="C334" i="4"/>
  <c r="C408" i="4" s="1"/>
  <c r="C332" i="4"/>
  <c r="C406" i="4" s="1"/>
  <c r="C330" i="4"/>
  <c r="C404" i="4" s="1"/>
  <c r="C328" i="4"/>
  <c r="C326" i="4"/>
  <c r="C324" i="4"/>
  <c r="C849" i="4" s="1"/>
  <c r="C322" i="4"/>
  <c r="C396" i="4" s="1"/>
  <c r="C320" i="4"/>
  <c r="C845" i="4" s="1"/>
  <c r="C318" i="4"/>
  <c r="C316" i="4"/>
  <c r="C314" i="4"/>
  <c r="C839" i="4" s="1"/>
  <c r="C312" i="4"/>
  <c r="C310" i="4"/>
  <c r="C308" i="4"/>
  <c r="C382" i="4" s="1"/>
  <c r="F18" i="17"/>
  <c r="F20" i="17"/>
  <c r="F22" i="17"/>
  <c r="J20" i="17"/>
  <c r="J18" i="17"/>
  <c r="K29" i="17" s="1"/>
  <c r="F19" i="16"/>
  <c r="F17" i="16"/>
  <c r="I19" i="16"/>
  <c r="I17" i="16"/>
  <c r="F19" i="18"/>
  <c r="F16" i="18"/>
  <c r="I18" i="18"/>
  <c r="I16" i="18"/>
  <c r="H16" i="21"/>
  <c r="F16" i="21"/>
  <c r="H18" i="21"/>
  <c r="F18" i="21"/>
  <c r="F20" i="21"/>
  <c r="C1121" i="4"/>
  <c r="I17" i="20"/>
  <c r="F17" i="20"/>
  <c r="I19" i="20"/>
  <c r="F19" i="20"/>
  <c r="C1307" i="4"/>
  <c r="E1476" i="4"/>
  <c r="H20" i="21"/>
  <c r="F14" i="21"/>
  <c r="C1441" i="4"/>
  <c r="C1492" i="4"/>
  <c r="G1428" i="4"/>
  <c r="C1406" i="4"/>
  <c r="E1222" i="4"/>
  <c r="I21" i="20"/>
  <c r="F15" i="20"/>
  <c r="C1347" i="4"/>
  <c r="C1345" i="4"/>
  <c r="C1343" i="4"/>
  <c r="C1341" i="4"/>
  <c r="C1339" i="4"/>
  <c r="C1337" i="4"/>
  <c r="C1335" i="4"/>
  <c r="C1334" i="4"/>
  <c r="C1333" i="4"/>
  <c r="C1331" i="4"/>
  <c r="C1329" i="4"/>
  <c r="C1327" i="4"/>
  <c r="C1325" i="4"/>
  <c r="C1323" i="4"/>
  <c r="C1321" i="4"/>
  <c r="C1319" i="4"/>
  <c r="C1317" i="4"/>
  <c r="C1315" i="4"/>
  <c r="C1313" i="4"/>
  <c r="C1311" i="4"/>
  <c r="C1309" i="4"/>
  <c r="C1305" i="4"/>
  <c r="C1303" i="4"/>
  <c r="D1301" i="4"/>
  <c r="C1301" i="4"/>
  <c r="D1299" i="4"/>
  <c r="C1299" i="4"/>
  <c r="C1297" i="4"/>
  <c r="C1295" i="4"/>
  <c r="D1293" i="4"/>
  <c r="C1293" i="4"/>
  <c r="D1291" i="4"/>
  <c r="C1291" i="4"/>
  <c r="D1289" i="4"/>
  <c r="C1289" i="4"/>
  <c r="C1287" i="4"/>
  <c r="C1285" i="4"/>
  <c r="D1283" i="4"/>
  <c r="C1283" i="4"/>
  <c r="D1281" i="4"/>
  <c r="C1281" i="4"/>
  <c r="C1279" i="4"/>
  <c r="G1278" i="4"/>
  <c r="E1278" i="4"/>
  <c r="E1272" i="4"/>
  <c r="E1269" i="4"/>
  <c r="G1263" i="4"/>
  <c r="G1412" i="4" s="1"/>
  <c r="F1263" i="4"/>
  <c r="F1412" i="4" s="1"/>
  <c r="C1262" i="4"/>
  <c r="E1259" i="4"/>
  <c r="C1258" i="4"/>
  <c r="G1256" i="4"/>
  <c r="G1405" i="4" s="1"/>
  <c r="F1256" i="4"/>
  <c r="F1405" i="4" s="1"/>
  <c r="G1253" i="4"/>
  <c r="G1402" i="4" s="1"/>
  <c r="F1253" i="4"/>
  <c r="F1402" i="4" s="1"/>
  <c r="E1252" i="4"/>
  <c r="D1248" i="4"/>
  <c r="C1248" i="4"/>
  <c r="G1246" i="4"/>
  <c r="G1395" i="4" s="1"/>
  <c r="F1246" i="4"/>
  <c r="F1395" i="4" s="1"/>
  <c r="E1242" i="4"/>
  <c r="C1240" i="4"/>
  <c r="F1238" i="4"/>
  <c r="F1387" i="4" s="1"/>
  <c r="D1238" i="4"/>
  <c r="C1238" i="4"/>
  <c r="G1237" i="4"/>
  <c r="G1386" i="4" s="1"/>
  <c r="E1237" i="4"/>
  <c r="F1236" i="4"/>
  <c r="F1385" i="4" s="1"/>
  <c r="E1236" i="4"/>
  <c r="C1236" i="4"/>
  <c r="G1235" i="4"/>
  <c r="G1384" i="4" s="1"/>
  <c r="G1234" i="4"/>
  <c r="G1383" i="4" s="1"/>
  <c r="F1234" i="4"/>
  <c r="F1383" i="4" s="1"/>
  <c r="E1234" i="4"/>
  <c r="C1234" i="4"/>
  <c r="G1233" i="4"/>
  <c r="G1382" i="4" s="1"/>
  <c r="F1233" i="4"/>
  <c r="F1382" i="4" s="1"/>
  <c r="G1232" i="4"/>
  <c r="G1381" i="4" s="1"/>
  <c r="F1232" i="4"/>
  <c r="F1381" i="4" s="1"/>
  <c r="E1232" i="4"/>
  <c r="D1232" i="4"/>
  <c r="C1232" i="4"/>
  <c r="G1231" i="4"/>
  <c r="G1380" i="4" s="1"/>
  <c r="F1231" i="4"/>
  <c r="F1380" i="4" s="1"/>
  <c r="E1231" i="4"/>
  <c r="G1230" i="4"/>
  <c r="G1379" i="4" s="1"/>
  <c r="F1230" i="4"/>
  <c r="F1379" i="4" s="1"/>
  <c r="C1230" i="4"/>
  <c r="G1229" i="4"/>
  <c r="G1378" i="4" s="1"/>
  <c r="F1229" i="4"/>
  <c r="F1378" i="4" s="1"/>
  <c r="E1229" i="4"/>
  <c r="G1228" i="4"/>
  <c r="G1377" i="4" s="1"/>
  <c r="F1228" i="4"/>
  <c r="F1377" i="4" s="1"/>
  <c r="E1228" i="4"/>
  <c r="C1228" i="4"/>
  <c r="G1227" i="4"/>
  <c r="G1376" i="4" s="1"/>
  <c r="F1227" i="4"/>
  <c r="F1376" i="4" s="1"/>
  <c r="E1227" i="4"/>
  <c r="G1226" i="4"/>
  <c r="G1375" i="4" s="1"/>
  <c r="F1226" i="4"/>
  <c r="F1375" i="4" s="1"/>
  <c r="E1226" i="4"/>
  <c r="C1226" i="4"/>
  <c r="G1225" i="4"/>
  <c r="G1374" i="4" s="1"/>
  <c r="F1225" i="4"/>
  <c r="F1374" i="4" s="1"/>
  <c r="E1225" i="4"/>
  <c r="G1224" i="4"/>
  <c r="G1373" i="4" s="1"/>
  <c r="F1224" i="4"/>
  <c r="F1373" i="4" s="1"/>
  <c r="E1224" i="4"/>
  <c r="C1224" i="4"/>
  <c r="G1223" i="4"/>
  <c r="G1372" i="4" s="1"/>
  <c r="F1223" i="4"/>
  <c r="F1372" i="4" s="1"/>
  <c r="E1223" i="4"/>
  <c r="G1222" i="4"/>
  <c r="G1371" i="4" s="1"/>
  <c r="F1222" i="4"/>
  <c r="F1371" i="4" s="1"/>
  <c r="D1222" i="4"/>
  <c r="C1222" i="4"/>
  <c r="G1221" i="4"/>
  <c r="G1370" i="4" s="1"/>
  <c r="F1221" i="4"/>
  <c r="F1370" i="4" s="1"/>
  <c r="E1221" i="4"/>
  <c r="G1220" i="4"/>
  <c r="G1369" i="4" s="1"/>
  <c r="F1220" i="4"/>
  <c r="F1369" i="4" s="1"/>
  <c r="E1220" i="4"/>
  <c r="C1220" i="4"/>
  <c r="G1219" i="4"/>
  <c r="G1368" i="4" s="1"/>
  <c r="F1219" i="4"/>
  <c r="F1368" i="4" s="1"/>
  <c r="E1219" i="4"/>
  <c r="G1218" i="4"/>
  <c r="G1367" i="4" s="1"/>
  <c r="F1218" i="4"/>
  <c r="F1367" i="4" s="1"/>
  <c r="E1218" i="4"/>
  <c r="C1218" i="4"/>
  <c r="G1217" i="4"/>
  <c r="G1366" i="4" s="1"/>
  <c r="F1217" i="4"/>
  <c r="F1366" i="4" s="1"/>
  <c r="G1216" i="4"/>
  <c r="G1365" i="4" s="1"/>
  <c r="F1216" i="4"/>
  <c r="F1365" i="4" s="1"/>
  <c r="E1216" i="4"/>
  <c r="C1216" i="4"/>
  <c r="G1215" i="4"/>
  <c r="G1364" i="4" s="1"/>
  <c r="F1215" i="4"/>
  <c r="F1364" i="4" s="1"/>
  <c r="E1215" i="4"/>
  <c r="G1214" i="4"/>
  <c r="G1363" i="4" s="1"/>
  <c r="F1214" i="4"/>
  <c r="F1363" i="4" s="1"/>
  <c r="C1214" i="4"/>
  <c r="G1213" i="4"/>
  <c r="G1362" i="4" s="1"/>
  <c r="F1213" i="4"/>
  <c r="F1362" i="4" s="1"/>
  <c r="E1213" i="4"/>
  <c r="G1212" i="4"/>
  <c r="G1361" i="4" s="1"/>
  <c r="F1212" i="4"/>
  <c r="F1361" i="4" s="1"/>
  <c r="E1212" i="4"/>
  <c r="C1212" i="4"/>
  <c r="G1211" i="4"/>
  <c r="G1360" i="4" s="1"/>
  <c r="F1211" i="4"/>
  <c r="F1360" i="4" s="1"/>
  <c r="E1211" i="4"/>
  <c r="G1210" i="4"/>
  <c r="G1359" i="4" s="1"/>
  <c r="F1210" i="4"/>
  <c r="F1359" i="4" s="1"/>
  <c r="C1210" i="4"/>
  <c r="G1209" i="4"/>
  <c r="G1358" i="4" s="1"/>
  <c r="F1209" i="4"/>
  <c r="F1358" i="4" s="1"/>
  <c r="E1209" i="4"/>
  <c r="G1208" i="4"/>
  <c r="G1357" i="4" s="1"/>
  <c r="F1208" i="4"/>
  <c r="F1357" i="4" s="1"/>
  <c r="C1208" i="4"/>
  <c r="G1207" i="4"/>
  <c r="G1356" i="4" s="1"/>
  <c r="F1207" i="4"/>
  <c r="F1356" i="4" s="1"/>
  <c r="G1206" i="4"/>
  <c r="G1355" i="4" s="1"/>
  <c r="F1206" i="4"/>
  <c r="F1355" i="4" s="1"/>
  <c r="E1206" i="4"/>
  <c r="C1206" i="4"/>
  <c r="G1205" i="4"/>
  <c r="G1354" i="4" s="1"/>
  <c r="F1205" i="4"/>
  <c r="F1354" i="4" s="1"/>
  <c r="E1205" i="4"/>
  <c r="G1204" i="4"/>
  <c r="G1353" i="4" s="1"/>
  <c r="F1204" i="4"/>
  <c r="F1353" i="4" s="1"/>
  <c r="C1204" i="4"/>
  <c r="G1203" i="4"/>
  <c r="F1203" i="4"/>
  <c r="E1203" i="4"/>
  <c r="C1055" i="4"/>
  <c r="C1057" i="4"/>
  <c r="C1059" i="4"/>
  <c r="C1061" i="4"/>
  <c r="C1063" i="4"/>
  <c r="C1065" i="4"/>
  <c r="C1067" i="4"/>
  <c r="C1069" i="4"/>
  <c r="D1069" i="4"/>
  <c r="C1071" i="4"/>
  <c r="D1071" i="4"/>
  <c r="C1073" i="4"/>
  <c r="D1073" i="4"/>
  <c r="C1075" i="4"/>
  <c r="C1077" i="4"/>
  <c r="D1077" i="4"/>
  <c r="C1079" i="4"/>
  <c r="C1081" i="4"/>
  <c r="C1082" i="4"/>
  <c r="C1085" i="4"/>
  <c r="C1087" i="4"/>
  <c r="C1089" i="4"/>
  <c r="C1091" i="4"/>
  <c r="D1091" i="4"/>
  <c r="C1093" i="4"/>
  <c r="D1093" i="4"/>
  <c r="C1095" i="4"/>
  <c r="C1097" i="4"/>
  <c r="C1099" i="4"/>
  <c r="C1101" i="4"/>
  <c r="C1103" i="4"/>
  <c r="C1105" i="4"/>
  <c r="C1107" i="4"/>
  <c r="D1107" i="4"/>
  <c r="C1109" i="4"/>
  <c r="D1109" i="4"/>
  <c r="C1111" i="4"/>
  <c r="C1113" i="4"/>
  <c r="C1115" i="4"/>
  <c r="C1117" i="4"/>
  <c r="C1119" i="4"/>
  <c r="C1123" i="4"/>
  <c r="G1048" i="4"/>
  <c r="F1048" i="4"/>
  <c r="E1048" i="4"/>
  <c r="D1048" i="4"/>
  <c r="C1048" i="4"/>
  <c r="G1047" i="4"/>
  <c r="F1047" i="4"/>
  <c r="E1047" i="4"/>
  <c r="G1046" i="4"/>
  <c r="F1046" i="4"/>
  <c r="E1046" i="4"/>
  <c r="D1046" i="4"/>
  <c r="C1046" i="4"/>
  <c r="G1045" i="4"/>
  <c r="F1045" i="4"/>
  <c r="E1045" i="4"/>
  <c r="E1044" i="4"/>
  <c r="C1044" i="4"/>
  <c r="E1043" i="4"/>
  <c r="E1042" i="4"/>
  <c r="C1042" i="4"/>
  <c r="E1041" i="4"/>
  <c r="G1040" i="4"/>
  <c r="F1040" i="4"/>
  <c r="E1040" i="4"/>
  <c r="C1040" i="4"/>
  <c r="G1039" i="4"/>
  <c r="F1039" i="4"/>
  <c r="E1039" i="4"/>
  <c r="G1038" i="4"/>
  <c r="F1038" i="4"/>
  <c r="E1038" i="4"/>
  <c r="D1038" i="4"/>
  <c r="C1038" i="4"/>
  <c r="G1037" i="4"/>
  <c r="F1037" i="4"/>
  <c r="E1037" i="4"/>
  <c r="G1036" i="4"/>
  <c r="F1036" i="4"/>
  <c r="E1036" i="4"/>
  <c r="D1036" i="4"/>
  <c r="C1036" i="4"/>
  <c r="G1035" i="4"/>
  <c r="F1035" i="4"/>
  <c r="E1035" i="4"/>
  <c r="G1034" i="4"/>
  <c r="F1034" i="4"/>
  <c r="E1034" i="4"/>
  <c r="C1034" i="4"/>
  <c r="G1033" i="4"/>
  <c r="F1033" i="4"/>
  <c r="E1033" i="4"/>
  <c r="G1032" i="4"/>
  <c r="F1032" i="4"/>
  <c r="E1032" i="4"/>
  <c r="C1032" i="4"/>
  <c r="G1031" i="4"/>
  <c r="F1031" i="4"/>
  <c r="E1031" i="4"/>
  <c r="G1030" i="4"/>
  <c r="F1030" i="4"/>
  <c r="E1030" i="4"/>
  <c r="C1030" i="4"/>
  <c r="G1029" i="4"/>
  <c r="F1029" i="4"/>
  <c r="E1029" i="4"/>
  <c r="G1028" i="4"/>
  <c r="F1028" i="4"/>
  <c r="E1028" i="4"/>
  <c r="C1028" i="4"/>
  <c r="G1027" i="4"/>
  <c r="F1027" i="4"/>
  <c r="E1027" i="4"/>
  <c r="G1026" i="4"/>
  <c r="F1026" i="4"/>
  <c r="E1026" i="4"/>
  <c r="D1026" i="4"/>
  <c r="C1026" i="4"/>
  <c r="G1025" i="4"/>
  <c r="F1025" i="4"/>
  <c r="E1025" i="4"/>
  <c r="G1024" i="4"/>
  <c r="F1024" i="4"/>
  <c r="E1024" i="4"/>
  <c r="C1024" i="4"/>
  <c r="G1023" i="4"/>
  <c r="F1023" i="4"/>
  <c r="E1023" i="4"/>
  <c r="G1022" i="4"/>
  <c r="F1022" i="4"/>
  <c r="E1022" i="4"/>
  <c r="D1022" i="4"/>
  <c r="C1022" i="4"/>
  <c r="G1021" i="4"/>
  <c r="F1021" i="4"/>
  <c r="E1021" i="4"/>
  <c r="G1020" i="4"/>
  <c r="F1020" i="4"/>
  <c r="E1020" i="4"/>
  <c r="D1020" i="4"/>
  <c r="C1020" i="4"/>
  <c r="G1019" i="4"/>
  <c r="F1019" i="4"/>
  <c r="E1019" i="4"/>
  <c r="G1018" i="4"/>
  <c r="F1018" i="4"/>
  <c r="E1018" i="4"/>
  <c r="C1018" i="4"/>
  <c r="G1017" i="4"/>
  <c r="F1017" i="4"/>
  <c r="E1017" i="4"/>
  <c r="G1016" i="4"/>
  <c r="F1016" i="4"/>
  <c r="E1016" i="4"/>
  <c r="C1016" i="4"/>
  <c r="G1015" i="4"/>
  <c r="F1015" i="4"/>
  <c r="E1015" i="4"/>
  <c r="G1014" i="4"/>
  <c r="F1014" i="4"/>
  <c r="E1014" i="4"/>
  <c r="C1014" i="4"/>
  <c r="G1013" i="4"/>
  <c r="F1013" i="4"/>
  <c r="E1013" i="4"/>
  <c r="G1012" i="4"/>
  <c r="F1012" i="4"/>
  <c r="E1012" i="4"/>
  <c r="C1012" i="4"/>
  <c r="G1011" i="4"/>
  <c r="F1011" i="4"/>
  <c r="E1011" i="4"/>
  <c r="G1010" i="4"/>
  <c r="F1010" i="4"/>
  <c r="E1010" i="4"/>
  <c r="D1010" i="4"/>
  <c r="C1010" i="4"/>
  <c r="G1009" i="4"/>
  <c r="F1009" i="4"/>
  <c r="E1009" i="4"/>
  <c r="G1008" i="4"/>
  <c r="F1008" i="4"/>
  <c r="E1008" i="4"/>
  <c r="C1008" i="4"/>
  <c r="G1007" i="4"/>
  <c r="F1007" i="4"/>
  <c r="E1007" i="4"/>
  <c r="G1006" i="4"/>
  <c r="F1006" i="4"/>
  <c r="E1006" i="4"/>
  <c r="D1006" i="4"/>
  <c r="C1006" i="4"/>
  <c r="G1005" i="4"/>
  <c r="F1005" i="4"/>
  <c r="E1005" i="4"/>
  <c r="G1004" i="4"/>
  <c r="F1004" i="4"/>
  <c r="E1004" i="4"/>
  <c r="D1004" i="4"/>
  <c r="C1004" i="4"/>
  <c r="G1003" i="4"/>
  <c r="F1003" i="4"/>
  <c r="E1003" i="4"/>
  <c r="G1002" i="4"/>
  <c r="F1002" i="4"/>
  <c r="E1002" i="4"/>
  <c r="C1002" i="4"/>
  <c r="G1001" i="4"/>
  <c r="F1001" i="4"/>
  <c r="E1001" i="4"/>
  <c r="G1000" i="4"/>
  <c r="F1000" i="4"/>
  <c r="E1000" i="4"/>
  <c r="C1000" i="4"/>
  <c r="G999" i="4"/>
  <c r="F999" i="4"/>
  <c r="E999" i="4"/>
  <c r="G998" i="4"/>
  <c r="F998" i="4"/>
  <c r="E998" i="4"/>
  <c r="C998" i="4"/>
  <c r="G997" i="4"/>
  <c r="F997" i="4"/>
  <c r="E997" i="4"/>
  <c r="G996" i="4"/>
  <c r="F996" i="4"/>
  <c r="E996" i="4"/>
  <c r="C996" i="4"/>
  <c r="G995" i="4"/>
  <c r="F995" i="4"/>
  <c r="E995" i="4"/>
  <c r="G994" i="4"/>
  <c r="F994" i="4"/>
  <c r="E994" i="4"/>
  <c r="D994" i="4"/>
  <c r="C994" i="4"/>
  <c r="G993" i="4"/>
  <c r="F993" i="4"/>
  <c r="E993" i="4"/>
  <c r="D993" i="4"/>
  <c r="G992" i="4"/>
  <c r="F992" i="4"/>
  <c r="E992" i="4"/>
  <c r="C992" i="4"/>
  <c r="G991" i="4"/>
  <c r="F991" i="4"/>
  <c r="E991" i="4"/>
  <c r="G990" i="4"/>
  <c r="F990" i="4"/>
  <c r="E990" i="4"/>
  <c r="D990" i="4"/>
  <c r="C990" i="4"/>
  <c r="G989" i="4"/>
  <c r="F989" i="4"/>
  <c r="E989" i="4"/>
  <c r="G988" i="4"/>
  <c r="F988" i="4"/>
  <c r="E988" i="4"/>
  <c r="D988" i="4"/>
  <c r="C988" i="4"/>
  <c r="G987" i="4"/>
  <c r="F987" i="4"/>
  <c r="E987" i="4"/>
  <c r="G986" i="4"/>
  <c r="F986" i="4"/>
  <c r="E986" i="4"/>
  <c r="C986" i="4"/>
  <c r="G985" i="4"/>
  <c r="F985" i="4"/>
  <c r="E985" i="4"/>
  <c r="G984" i="4"/>
  <c r="F984" i="4"/>
  <c r="E984" i="4"/>
  <c r="D984" i="4"/>
  <c r="C984" i="4"/>
  <c r="G983" i="4"/>
  <c r="F983" i="4"/>
  <c r="E983" i="4"/>
  <c r="G982" i="4"/>
  <c r="F982" i="4"/>
  <c r="E982" i="4"/>
  <c r="D982" i="4"/>
  <c r="C982" i="4"/>
  <c r="G981" i="4"/>
  <c r="F981" i="4"/>
  <c r="E981" i="4"/>
  <c r="G980" i="4"/>
  <c r="F980" i="4"/>
  <c r="E980" i="4"/>
  <c r="C980" i="4"/>
  <c r="G979" i="4"/>
  <c r="F979" i="4"/>
  <c r="E979" i="4"/>
  <c r="D379" i="4"/>
  <c r="G32" i="15"/>
  <c r="G35" i="15"/>
  <c r="J22" i="17"/>
  <c r="C35" i="15"/>
  <c r="D444" i="4"/>
  <c r="G757" i="4"/>
  <c r="G1431" i="4" s="1"/>
  <c r="C760" i="4"/>
  <c r="G764" i="4"/>
  <c r="G1438" i="4" s="1"/>
  <c r="C768" i="4"/>
  <c r="F769" i="4"/>
  <c r="D772" i="4"/>
  <c r="G772" i="4"/>
  <c r="G1446" i="4" s="1"/>
  <c r="C773" i="4"/>
  <c r="G776" i="4"/>
  <c r="G1450" i="4" s="1"/>
  <c r="D779" i="4"/>
  <c r="G780" i="4"/>
  <c r="G1454" i="4" s="1"/>
  <c r="G785" i="4"/>
  <c r="G1459" i="4" s="1"/>
  <c r="G789" i="4"/>
  <c r="G1463" i="4" s="1"/>
  <c r="D791" i="4"/>
  <c r="C792" i="4"/>
  <c r="G792" i="4"/>
  <c r="G1466" i="4" s="1"/>
  <c r="C793" i="4"/>
  <c r="D796" i="4"/>
  <c r="E799" i="4"/>
  <c r="G801" i="4"/>
  <c r="G1475" i="4" s="1"/>
  <c r="G804" i="4"/>
  <c r="G1478" i="4" s="1"/>
  <c r="G808" i="4"/>
  <c r="G1482" i="4" s="1"/>
  <c r="E810" i="4"/>
  <c r="C816" i="4"/>
  <c r="E818" i="4"/>
  <c r="C821" i="4"/>
  <c r="G821" i="4"/>
  <c r="G1495" i="4" s="1"/>
  <c r="G823" i="4"/>
  <c r="G1497" i="4" s="1"/>
  <c r="C824" i="4"/>
  <c r="G824" i="4"/>
  <c r="G755" i="4"/>
  <c r="G1429" i="4" s="1"/>
  <c r="C831" i="4"/>
  <c r="G831" i="4"/>
  <c r="G832" i="4"/>
  <c r="G833" i="4"/>
  <c r="G834" i="4"/>
  <c r="G835" i="4"/>
  <c r="D836" i="4"/>
  <c r="G836" i="4"/>
  <c r="G837" i="4"/>
  <c r="C838" i="4"/>
  <c r="G838" i="4"/>
  <c r="G839" i="4"/>
  <c r="G840" i="4"/>
  <c r="C841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C855" i="4"/>
  <c r="G855" i="4"/>
  <c r="G856" i="4"/>
  <c r="C857" i="4"/>
  <c r="G857" i="4"/>
  <c r="G858" i="4"/>
  <c r="G859" i="4"/>
  <c r="G860" i="4"/>
  <c r="G861" i="4"/>
  <c r="C862" i="4"/>
  <c r="G862" i="4"/>
  <c r="G863" i="4"/>
  <c r="C864" i="4"/>
  <c r="G864" i="4"/>
  <c r="C865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C878" i="4"/>
  <c r="G878" i="4"/>
  <c r="C879" i="4"/>
  <c r="G879" i="4"/>
  <c r="G880" i="4"/>
  <c r="G881" i="4"/>
  <c r="G882" i="4"/>
  <c r="G883" i="4"/>
  <c r="C884" i="4"/>
  <c r="G884" i="4"/>
  <c r="G885" i="4"/>
  <c r="C886" i="4"/>
  <c r="G886" i="4"/>
  <c r="G887" i="4"/>
  <c r="D888" i="4"/>
  <c r="G888" i="4"/>
  <c r="C889" i="4"/>
  <c r="G889" i="4"/>
  <c r="C890" i="4"/>
  <c r="G890" i="4"/>
  <c r="G891" i="4"/>
  <c r="G892" i="4"/>
  <c r="D893" i="4"/>
  <c r="G893" i="4"/>
  <c r="C894" i="4"/>
  <c r="G894" i="4"/>
  <c r="G895" i="4"/>
  <c r="G896" i="4"/>
  <c r="G897" i="4"/>
  <c r="G898" i="4"/>
  <c r="G899" i="4"/>
  <c r="G830" i="4"/>
  <c r="C616" i="4"/>
  <c r="G627" i="4"/>
  <c r="G1301" i="4" s="1"/>
  <c r="G649" i="4"/>
  <c r="G1323" i="4" s="1"/>
  <c r="D660" i="4"/>
  <c r="G553" i="4"/>
  <c r="G568" i="4"/>
  <c r="I20" i="18"/>
  <c r="F14" i="18"/>
  <c r="F16" i="17"/>
  <c r="I21" i="16"/>
  <c r="F15" i="16"/>
  <c r="G379" i="4"/>
  <c r="E379" i="4"/>
  <c r="G440" i="4"/>
  <c r="G438" i="4"/>
  <c r="C438" i="4"/>
  <c r="D437" i="4"/>
  <c r="G436" i="4"/>
  <c r="C436" i="4"/>
  <c r="G434" i="4"/>
  <c r="G432" i="4"/>
  <c r="D431" i="4"/>
  <c r="G430" i="4"/>
  <c r="C430" i="4"/>
  <c r="G428" i="4"/>
  <c r="G426" i="4"/>
  <c r="D425" i="4"/>
  <c r="G424" i="4"/>
  <c r="G422" i="4"/>
  <c r="G420" i="4"/>
  <c r="D419" i="4"/>
  <c r="G418" i="4"/>
  <c r="G416" i="4"/>
  <c r="G414" i="4"/>
  <c r="C414" i="4"/>
  <c r="G412" i="4"/>
  <c r="G410" i="4"/>
  <c r="G408" i="4"/>
  <c r="G406" i="4"/>
  <c r="G404" i="4"/>
  <c r="G402" i="4"/>
  <c r="D401" i="4"/>
  <c r="G400" i="4"/>
  <c r="G398" i="4"/>
  <c r="C398" i="4"/>
  <c r="G396" i="4"/>
  <c r="G394" i="4"/>
  <c r="G392" i="4"/>
  <c r="C392" i="4"/>
  <c r="G390" i="4"/>
  <c r="C390" i="4"/>
  <c r="D389" i="4"/>
  <c r="G388" i="4"/>
  <c r="C388" i="4"/>
  <c r="G386" i="4"/>
  <c r="G384" i="4"/>
  <c r="G382" i="4"/>
  <c r="G380" i="4"/>
  <c r="C380" i="4"/>
  <c r="G445" i="4"/>
  <c r="D440" i="4"/>
  <c r="G439" i="4"/>
  <c r="C439" i="4"/>
  <c r="G437" i="4"/>
  <c r="G435" i="4"/>
  <c r="G433" i="4"/>
  <c r="G431" i="4"/>
  <c r="G429" i="4"/>
  <c r="C429" i="4"/>
  <c r="G427" i="4"/>
  <c r="C427" i="4"/>
  <c r="G425" i="4"/>
  <c r="G423" i="4"/>
  <c r="C423" i="4"/>
  <c r="G421" i="4"/>
  <c r="C421" i="4"/>
  <c r="G419" i="4"/>
  <c r="D418" i="4"/>
  <c r="G417" i="4"/>
  <c r="G415" i="4"/>
  <c r="G413" i="4"/>
  <c r="G411" i="4"/>
  <c r="D410" i="4"/>
  <c r="G409" i="4"/>
  <c r="G407" i="4"/>
  <c r="G405" i="4"/>
  <c r="G403" i="4"/>
  <c r="G401" i="4"/>
  <c r="G399" i="4"/>
  <c r="C399" i="4"/>
  <c r="G397" i="4"/>
  <c r="G395" i="4"/>
  <c r="D394" i="4"/>
  <c r="G393" i="4"/>
  <c r="G391" i="4"/>
  <c r="G389" i="4"/>
  <c r="G387" i="4"/>
  <c r="D386" i="4"/>
  <c r="G385" i="4"/>
  <c r="G383" i="4"/>
  <c r="G381" i="4"/>
  <c r="G229" i="4"/>
  <c r="G298" i="4"/>
  <c r="F297" i="4"/>
  <c r="C290" i="4"/>
  <c r="G286" i="4"/>
  <c r="G278" i="4"/>
  <c r="F275" i="4"/>
  <c r="G266" i="4"/>
  <c r="C266" i="4"/>
  <c r="D265" i="4"/>
  <c r="F263" i="4"/>
  <c r="F261" i="4"/>
  <c r="G254" i="4"/>
  <c r="D253" i="4"/>
  <c r="G250" i="4"/>
  <c r="C250" i="4"/>
  <c r="G248" i="4"/>
  <c r="G246" i="4"/>
  <c r="F243" i="4"/>
  <c r="G242" i="4"/>
  <c r="C242" i="4"/>
  <c r="F239" i="4"/>
  <c r="G238" i="4"/>
  <c r="F235" i="4"/>
  <c r="G234" i="4"/>
  <c r="F296" i="4"/>
  <c r="G295" i="4"/>
  <c r="C295" i="4"/>
  <c r="D286" i="4"/>
  <c r="E285" i="4"/>
  <c r="G279" i="4"/>
  <c r="F276" i="4"/>
  <c r="G275" i="4"/>
  <c r="E273" i="4"/>
  <c r="G271" i="4"/>
  <c r="D270" i="4"/>
  <c r="G267" i="4"/>
  <c r="C267" i="4"/>
  <c r="G263" i="4"/>
  <c r="C263" i="4"/>
  <c r="D262" i="4"/>
  <c r="G259" i="4"/>
  <c r="C259" i="4"/>
  <c r="G255" i="4"/>
  <c r="G251" i="4"/>
  <c r="F248" i="4"/>
  <c r="D246" i="4"/>
  <c r="G243" i="4"/>
  <c r="C243" i="4"/>
  <c r="G239" i="4"/>
  <c r="C239" i="4"/>
  <c r="G235" i="4"/>
  <c r="C235" i="4"/>
  <c r="G231" i="4"/>
  <c r="C29" i="15"/>
  <c r="C32" i="15"/>
  <c r="E38" i="15"/>
  <c r="F256" i="4" l="1"/>
  <c r="J37" i="17"/>
  <c r="K30" i="17"/>
  <c r="I30" i="17"/>
  <c r="H30" i="17"/>
  <c r="G30" i="17"/>
  <c r="J31" i="17"/>
  <c r="K31" i="17"/>
  <c r="G31" i="17"/>
  <c r="K37" i="17"/>
  <c r="J30" i="17"/>
  <c r="G37" i="17"/>
  <c r="H31" i="17"/>
  <c r="I31" i="17"/>
  <c r="H37" i="17"/>
  <c r="I37" i="17"/>
  <c r="H30" i="20"/>
  <c r="I30" i="20"/>
  <c r="G30" i="20"/>
  <c r="H28" i="21"/>
  <c r="G28" i="21"/>
  <c r="H29" i="21"/>
  <c r="G29" i="21"/>
  <c r="H27" i="21"/>
  <c r="G27" i="21"/>
  <c r="H29" i="20"/>
  <c r="I29" i="20"/>
  <c r="G29" i="20"/>
  <c r="H28" i="20"/>
  <c r="I28" i="20"/>
  <c r="G28" i="20"/>
  <c r="C412" i="4"/>
  <c r="F582" i="4"/>
  <c r="E256" i="4"/>
  <c r="C405" i="4"/>
  <c r="D819" i="4"/>
  <c r="E790" i="4"/>
  <c r="E758" i="4"/>
  <c r="F272" i="4"/>
  <c r="F288" i="4"/>
  <c r="D233" i="4"/>
  <c r="E429" i="4"/>
  <c r="C639" i="4"/>
  <c r="C868" i="4"/>
  <c r="C764" i="4"/>
  <c r="C389" i="4"/>
  <c r="D383" i="4"/>
  <c r="F271" i="4"/>
  <c r="C805" i="4"/>
  <c r="I29" i="17"/>
  <c r="G29" i="17"/>
  <c r="J29" i="17"/>
  <c r="H29" i="17"/>
  <c r="D257" i="4"/>
  <c r="D269" i="4"/>
  <c r="F295" i="4"/>
  <c r="C381" i="4"/>
  <c r="D407" i="4"/>
  <c r="E803" i="4"/>
  <c r="E766" i="4"/>
  <c r="E241" i="4"/>
  <c r="F279" i="4"/>
  <c r="C671" i="4"/>
  <c r="C896" i="4"/>
  <c r="E815" i="4"/>
  <c r="E296" i="4"/>
  <c r="E276" i="4"/>
  <c r="C422" i="4"/>
  <c r="C895" i="4"/>
  <c r="D890" i="4"/>
  <c r="D803" i="4"/>
  <c r="F781" i="4"/>
  <c r="D771" i="4"/>
  <c r="F82" i="4"/>
  <c r="C85" i="4"/>
  <c r="E87" i="4"/>
  <c r="G89" i="4"/>
  <c r="D92" i="4"/>
  <c r="F94" i="4"/>
  <c r="C97" i="4"/>
  <c r="E99" i="4"/>
  <c r="G101" i="4"/>
  <c r="D104" i="4"/>
  <c r="F106" i="4"/>
  <c r="C109" i="4"/>
  <c r="E111" i="4"/>
  <c r="G113" i="4"/>
  <c r="D116" i="4"/>
  <c r="F118" i="4"/>
  <c r="C121" i="4"/>
  <c r="E123" i="4"/>
  <c r="G125" i="4"/>
  <c r="D128" i="4"/>
  <c r="F130" i="4"/>
  <c r="C133" i="4"/>
  <c r="E135" i="4"/>
  <c r="G137" i="4"/>
  <c r="D140" i="4"/>
  <c r="F142" i="4"/>
  <c r="C145" i="4"/>
  <c r="E147" i="4"/>
  <c r="G149" i="4"/>
  <c r="G82" i="4"/>
  <c r="F87" i="4"/>
  <c r="C90" i="4"/>
  <c r="E92" i="4"/>
  <c r="G94" i="4"/>
  <c r="D97" i="4"/>
  <c r="F99" i="4"/>
  <c r="C102" i="4"/>
  <c r="E104" i="4"/>
  <c r="G106" i="4"/>
  <c r="D109" i="4"/>
  <c r="F111" i="4"/>
  <c r="C114" i="4"/>
  <c r="E116" i="4"/>
  <c r="G118" i="4"/>
  <c r="D121" i="4"/>
  <c r="F123" i="4"/>
  <c r="C126" i="4"/>
  <c r="E128" i="4"/>
  <c r="G130" i="4"/>
  <c r="D133" i="4"/>
  <c r="F135" i="4"/>
  <c r="C138" i="4"/>
  <c r="E140" i="4"/>
  <c r="G142" i="4"/>
  <c r="D145" i="4"/>
  <c r="F147" i="4"/>
  <c r="K68" i="17" s="1"/>
  <c r="D80" i="4"/>
  <c r="C81" i="4"/>
  <c r="E83" i="4"/>
  <c r="G85" i="4"/>
  <c r="D88" i="4"/>
  <c r="F90" i="4"/>
  <c r="C93" i="4"/>
  <c r="E95" i="4"/>
  <c r="G97" i="4"/>
  <c r="D100" i="4"/>
  <c r="F102" i="4"/>
  <c r="C105" i="4"/>
  <c r="E107" i="4"/>
  <c r="G109" i="4"/>
  <c r="D112" i="4"/>
  <c r="F114" i="4"/>
  <c r="C117" i="4"/>
  <c r="E119" i="4"/>
  <c r="G121" i="4"/>
  <c r="D124" i="4"/>
  <c r="F126" i="4"/>
  <c r="C129" i="4"/>
  <c r="E131" i="4"/>
  <c r="G133" i="4"/>
  <c r="D136" i="4"/>
  <c r="F138" i="4"/>
  <c r="C141" i="4"/>
  <c r="E143" i="4"/>
  <c r="G145" i="4"/>
  <c r="D148" i="4"/>
  <c r="G80" i="4"/>
  <c r="D81" i="4"/>
  <c r="F83" i="4"/>
  <c r="C86" i="4"/>
  <c r="E88" i="4"/>
  <c r="G90" i="4"/>
  <c r="D93" i="4"/>
  <c r="F95" i="4"/>
  <c r="C98" i="4"/>
  <c r="E100" i="4"/>
  <c r="G102" i="4"/>
  <c r="D105" i="4"/>
  <c r="F107" i="4"/>
  <c r="C110" i="4"/>
  <c r="E112" i="4"/>
  <c r="G114" i="4"/>
  <c r="D117" i="4"/>
  <c r="F119" i="4"/>
  <c r="C122" i="4"/>
  <c r="E124" i="4"/>
  <c r="G126" i="4"/>
  <c r="D129" i="4"/>
  <c r="F131" i="4"/>
  <c r="C134" i="4"/>
  <c r="E136" i="4"/>
  <c r="G138" i="4"/>
  <c r="D141" i="4"/>
  <c r="F143" i="4"/>
  <c r="C146" i="4"/>
  <c r="E148" i="4"/>
  <c r="C80" i="4"/>
  <c r="G83" i="4"/>
  <c r="D86" i="4"/>
  <c r="F88" i="4"/>
  <c r="C91" i="4"/>
  <c r="E93" i="4"/>
  <c r="G95" i="4"/>
  <c r="D98" i="4"/>
  <c r="C103" i="4"/>
  <c r="E105" i="4"/>
  <c r="G107" i="4"/>
  <c r="D110" i="4"/>
  <c r="F112" i="4"/>
  <c r="C115" i="4"/>
  <c r="G119" i="4"/>
  <c r="D122" i="4"/>
  <c r="F124" i="4"/>
  <c r="C127" i="4"/>
  <c r="E129" i="4"/>
  <c r="D134" i="4"/>
  <c r="F136" i="4"/>
  <c r="C139" i="4"/>
  <c r="E141" i="4"/>
  <c r="G143" i="4"/>
  <c r="D146" i="4"/>
  <c r="F148" i="4"/>
  <c r="E81" i="4"/>
  <c r="F100" i="4"/>
  <c r="E117" i="4"/>
  <c r="G131" i="4"/>
  <c r="F81" i="4"/>
  <c r="C84" i="4"/>
  <c r="E86" i="4"/>
  <c r="G88" i="4"/>
  <c r="D91" i="4"/>
  <c r="F93" i="4"/>
  <c r="C96" i="4"/>
  <c r="E98" i="4"/>
  <c r="G100" i="4"/>
  <c r="D103" i="4"/>
  <c r="F105" i="4"/>
  <c r="C108" i="4"/>
  <c r="E110" i="4"/>
  <c r="G112" i="4"/>
  <c r="D115" i="4"/>
  <c r="F117" i="4"/>
  <c r="C120" i="4"/>
  <c r="E122" i="4"/>
  <c r="G124" i="4"/>
  <c r="D127" i="4"/>
  <c r="F129" i="4"/>
  <c r="C132" i="4"/>
  <c r="E134" i="4"/>
  <c r="G136" i="4"/>
  <c r="D139" i="4"/>
  <c r="F141" i="4"/>
  <c r="C144" i="4"/>
  <c r="E146" i="4"/>
  <c r="G148" i="4"/>
  <c r="G81" i="4"/>
  <c r="F86" i="4"/>
  <c r="C89" i="4"/>
  <c r="E91" i="4"/>
  <c r="D96" i="4"/>
  <c r="F98" i="4"/>
  <c r="E103" i="4"/>
  <c r="G105" i="4"/>
  <c r="F110" i="4"/>
  <c r="E115" i="4"/>
  <c r="D120" i="4"/>
  <c r="C125" i="4"/>
  <c r="G129" i="4"/>
  <c r="D132" i="4"/>
  <c r="C137" i="4"/>
  <c r="E139" i="4"/>
  <c r="D144" i="4"/>
  <c r="C149" i="4"/>
  <c r="E84" i="4"/>
  <c r="D89" i="4"/>
  <c r="E96" i="4"/>
  <c r="F103" i="4"/>
  <c r="E108" i="4"/>
  <c r="F115" i="4"/>
  <c r="D125" i="4"/>
  <c r="G93" i="4"/>
  <c r="C101" i="4"/>
  <c r="D108" i="4"/>
  <c r="C113" i="4"/>
  <c r="G117" i="4"/>
  <c r="F122" i="4"/>
  <c r="E127" i="4"/>
  <c r="F134" i="4"/>
  <c r="G141" i="4"/>
  <c r="F146" i="4"/>
  <c r="G86" i="4"/>
  <c r="C94" i="4"/>
  <c r="D101" i="4"/>
  <c r="G110" i="4"/>
  <c r="C118" i="4"/>
  <c r="F127" i="4"/>
  <c r="C82" i="4"/>
  <c r="F91" i="4"/>
  <c r="G98" i="4"/>
  <c r="C106" i="4"/>
  <c r="D113" i="4"/>
  <c r="G122" i="4"/>
  <c r="C130" i="4"/>
  <c r="C87" i="4"/>
  <c r="D94" i="4"/>
  <c r="E101" i="4"/>
  <c r="F108" i="4"/>
  <c r="G115" i="4"/>
  <c r="F121" i="4"/>
  <c r="G128" i="4"/>
  <c r="D135" i="4"/>
  <c r="G140" i="4"/>
  <c r="C147" i="4"/>
  <c r="F109" i="4"/>
  <c r="C131" i="4"/>
  <c r="G103" i="4"/>
  <c r="E137" i="4"/>
  <c r="G144" i="4"/>
  <c r="G134" i="4"/>
  <c r="D107" i="4"/>
  <c r="D87" i="4"/>
  <c r="E94" i="4"/>
  <c r="F101" i="4"/>
  <c r="G108" i="4"/>
  <c r="C116" i="4"/>
  <c r="C123" i="4"/>
  <c r="D130" i="4"/>
  <c r="G135" i="4"/>
  <c r="C142" i="4"/>
  <c r="D147" i="4"/>
  <c r="G87" i="4"/>
  <c r="D102" i="4"/>
  <c r="E109" i="4"/>
  <c r="F116" i="4"/>
  <c r="E130" i="4"/>
  <c r="C136" i="4"/>
  <c r="D142" i="4"/>
  <c r="G147" i="4"/>
  <c r="E102" i="4"/>
  <c r="G123" i="4"/>
  <c r="D137" i="4"/>
  <c r="F96" i="4"/>
  <c r="C124" i="4"/>
  <c r="C128" i="4"/>
  <c r="C100" i="4"/>
  <c r="G146" i="4"/>
  <c r="C95" i="4"/>
  <c r="D123" i="4"/>
  <c r="D95" i="4"/>
  <c r="G116" i="4"/>
  <c r="C148" i="4"/>
  <c r="E89" i="4"/>
  <c r="D118" i="4"/>
  <c r="C143" i="4"/>
  <c r="F80" i="4"/>
  <c r="G120" i="4"/>
  <c r="F145" i="4"/>
  <c r="C88" i="4"/>
  <c r="E142" i="4"/>
  <c r="D82" i="4"/>
  <c r="C111" i="4"/>
  <c r="D149" i="4"/>
  <c r="C140" i="4"/>
  <c r="F85" i="4"/>
  <c r="C135" i="4"/>
  <c r="D131" i="4"/>
  <c r="F92" i="4"/>
  <c r="E121" i="4"/>
  <c r="E82" i="4"/>
  <c r="F89" i="4"/>
  <c r="G96" i="4"/>
  <c r="C104" i="4"/>
  <c r="D111" i="4"/>
  <c r="E118" i="4"/>
  <c r="E125" i="4"/>
  <c r="E132" i="4"/>
  <c r="F137" i="4"/>
  <c r="D143" i="4"/>
  <c r="E149" i="4"/>
  <c r="G99" i="4"/>
  <c r="F140" i="4"/>
  <c r="C83" i="4"/>
  <c r="D90" i="4"/>
  <c r="E97" i="4"/>
  <c r="F104" i="4"/>
  <c r="G111" i="4"/>
  <c r="C119" i="4"/>
  <c r="F125" i="4"/>
  <c r="F132" i="4"/>
  <c r="D138" i="4"/>
  <c r="E144" i="4"/>
  <c r="F149" i="4"/>
  <c r="E85" i="4"/>
  <c r="F128" i="4"/>
  <c r="E90" i="4"/>
  <c r="F97" i="4"/>
  <c r="G104" i="4"/>
  <c r="C112" i="4"/>
  <c r="D119" i="4"/>
  <c r="D126" i="4"/>
  <c r="G132" i="4"/>
  <c r="E138" i="4"/>
  <c r="F144" i="4"/>
  <c r="E80" i="4"/>
  <c r="F84" i="4"/>
  <c r="G91" i="4"/>
  <c r="C99" i="4"/>
  <c r="D106" i="4"/>
  <c r="E113" i="4"/>
  <c r="E120" i="4"/>
  <c r="E126" i="4"/>
  <c r="E133" i="4"/>
  <c r="F139" i="4"/>
  <c r="D114" i="4"/>
  <c r="E114" i="4"/>
  <c r="G84" i="4"/>
  <c r="C92" i="4"/>
  <c r="D99" i="4"/>
  <c r="E106" i="4"/>
  <c r="F113" i="4"/>
  <c r="F120" i="4"/>
  <c r="G127" i="4"/>
  <c r="F133" i="4"/>
  <c r="G139" i="4"/>
  <c r="E145" i="4"/>
  <c r="C107" i="4"/>
  <c r="G92" i="4"/>
  <c r="C402" i="4"/>
  <c r="F268" i="4"/>
  <c r="C411" i="4"/>
  <c r="G29" i="18"/>
  <c r="C247" i="4"/>
  <c r="D400" i="4"/>
  <c r="D238" i="4"/>
  <c r="D402" i="4"/>
  <c r="C415" i="4"/>
  <c r="C834" i="4"/>
  <c r="F757" i="4"/>
  <c r="J28" i="16"/>
  <c r="F793" i="4"/>
  <c r="E779" i="4"/>
  <c r="C282" i="4"/>
  <c r="C425" i="4"/>
  <c r="C833" i="4"/>
  <c r="C809" i="4"/>
  <c r="F766" i="4"/>
  <c r="C385" i="4"/>
  <c r="E419" i="4"/>
  <c r="E281" i="4"/>
  <c r="D411" i="4"/>
  <c r="H29" i="18"/>
  <c r="C433" i="4"/>
  <c r="D421" i="4"/>
  <c r="D273" i="4"/>
  <c r="E439" i="4"/>
  <c r="C847" i="4"/>
  <c r="C800" i="4"/>
  <c r="C229" i="4"/>
  <c r="C530" i="4"/>
  <c r="E435" i="4"/>
  <c r="C443" i="4"/>
  <c r="D230" i="4"/>
  <c r="D281" i="4"/>
  <c r="C848" i="4"/>
  <c r="F809" i="4"/>
  <c r="C407" i="4"/>
  <c r="D392" i="4"/>
  <c r="E272" i="4"/>
  <c r="C437" i="4"/>
  <c r="C441" i="4"/>
  <c r="H28" i="16"/>
  <c r="E774" i="4"/>
  <c r="J29" i="16"/>
  <c r="I29" i="16"/>
  <c r="H29" i="16"/>
  <c r="G29" i="16"/>
  <c r="E431" i="4"/>
  <c r="E233" i="4"/>
  <c r="D423" i="4"/>
  <c r="D433" i="4"/>
  <c r="D249" i="4"/>
  <c r="E415" i="4"/>
  <c r="C271" i="4"/>
  <c r="D815" i="4"/>
  <c r="F247" i="4"/>
  <c r="F259" i="4"/>
  <c r="C394" i="4"/>
  <c r="C442" i="4"/>
  <c r="C270" i="4"/>
  <c r="D398" i="4"/>
  <c r="D422" i="4"/>
  <c r="I28" i="16"/>
  <c r="F284" i="4"/>
  <c r="C435" i="4"/>
  <c r="C251" i="4"/>
  <c r="C287" i="4"/>
  <c r="C431" i="4"/>
  <c r="D405" i="4"/>
  <c r="D445" i="4"/>
  <c r="C419" i="4"/>
  <c r="C255" i="4"/>
  <c r="D775" i="4"/>
  <c r="F236" i="4"/>
  <c r="C275" i="4"/>
  <c r="C238" i="4"/>
  <c r="F251" i="4"/>
  <c r="F287" i="4"/>
  <c r="C796" i="4"/>
  <c r="E794" i="4"/>
  <c r="C772" i="4"/>
  <c r="G28" i="16"/>
  <c r="E252" i="4"/>
  <c r="D799" i="4"/>
  <c r="D285" i="4"/>
  <c r="J30" i="16"/>
  <c r="G30" i="16"/>
  <c r="H30" i="16"/>
  <c r="I30" i="16"/>
  <c r="J29" i="18"/>
  <c r="I29" i="18"/>
  <c r="I27" i="18"/>
  <c r="G27" i="18"/>
  <c r="H27" i="18"/>
  <c r="J27" i="18"/>
  <c r="H28" i="18"/>
  <c r="J28" i="18"/>
  <c r="G28" i="18"/>
  <c r="I28" i="18"/>
  <c r="D70" i="15"/>
  <c r="D237" i="4"/>
  <c r="E297" i="4"/>
  <c r="D261" i="4"/>
  <c r="H61" i="18"/>
  <c r="C853" i="4"/>
  <c r="C426" i="4"/>
  <c r="C780" i="4"/>
  <c r="D382" i="4"/>
  <c r="D406" i="4"/>
  <c r="D430" i="4"/>
  <c r="D760" i="4"/>
  <c r="D258" i="4"/>
  <c r="D282" i="4"/>
  <c r="H63" i="16" s="1"/>
  <c r="F244" i="4"/>
  <c r="F794" i="4"/>
  <c r="F818" i="4"/>
  <c r="C854" i="4"/>
  <c r="H62" i="18"/>
  <c r="C843" i="4"/>
  <c r="C440" i="4"/>
  <c r="C268" i="4"/>
  <c r="D895" i="4"/>
  <c r="D822" i="4"/>
  <c r="E244" i="4"/>
  <c r="F382" i="4"/>
  <c r="F857" i="4"/>
  <c r="D387" i="4"/>
  <c r="H63" i="21"/>
  <c r="C837" i="4"/>
  <c r="C861" i="4"/>
  <c r="C885" i="4"/>
  <c r="C812" i="4"/>
  <c r="D841" i="4"/>
  <c r="D242" i="4"/>
  <c r="D792" i="4"/>
  <c r="D290" i="4"/>
  <c r="F252" i="4"/>
  <c r="C387" i="4"/>
  <c r="G63" i="21"/>
  <c r="C852" i="4"/>
  <c r="C254" i="4"/>
  <c r="C286" i="4"/>
  <c r="E288" i="4"/>
  <c r="D390" i="4"/>
  <c r="C403" i="4"/>
  <c r="D403" i="4"/>
  <c r="C893" i="4"/>
  <c r="C836" i="4"/>
  <c r="D816" i="4"/>
  <c r="F778" i="4"/>
  <c r="C875" i="4"/>
  <c r="E236" i="4"/>
  <c r="C386" i="4"/>
  <c r="C418" i="4"/>
  <c r="H34" i="21"/>
  <c r="D52" i="15" s="1"/>
  <c r="C420" i="4"/>
  <c r="E1461" i="4"/>
  <c r="E1469" i="4"/>
  <c r="E1477" i="4"/>
  <c r="E1485" i="4"/>
  <c r="E1493" i="4"/>
  <c r="C1429" i="4"/>
  <c r="C1443" i="4"/>
  <c r="C1455" i="4"/>
  <c r="C1469" i="4"/>
  <c r="D1481" i="4"/>
  <c r="C1493" i="4"/>
  <c r="C1364" i="4"/>
  <c r="C1380" i="4"/>
  <c r="C1397" i="4"/>
  <c r="C1410" i="4"/>
  <c r="C609" i="4"/>
  <c r="C613" i="4"/>
  <c r="G616" i="4"/>
  <c r="G1290" i="4" s="1"/>
  <c r="C620" i="4"/>
  <c r="G622" i="4"/>
  <c r="G1296" i="4" s="1"/>
  <c r="D625" i="4"/>
  <c r="G630" i="4"/>
  <c r="G1304" i="4" s="1"/>
  <c r="D633" i="4"/>
  <c r="G636" i="4"/>
  <c r="G1310" i="4" s="1"/>
  <c r="D639" i="4"/>
  <c r="G644" i="4"/>
  <c r="G1318" i="4" s="1"/>
  <c r="D647" i="4"/>
  <c r="C650" i="4"/>
  <c r="G652" i="4"/>
  <c r="G1326" i="4" s="1"/>
  <c r="D655" i="4"/>
  <c r="G660" i="4"/>
  <c r="G1334" i="4" s="1"/>
  <c r="D663" i="4"/>
  <c r="C666" i="4"/>
  <c r="G668" i="4"/>
  <c r="G1342" i="4" s="1"/>
  <c r="D671" i="4"/>
  <c r="G674" i="4"/>
  <c r="E533" i="4"/>
  <c r="E535" i="4"/>
  <c r="G539" i="4"/>
  <c r="F544" i="4"/>
  <c r="G547" i="4"/>
  <c r="D554" i="4"/>
  <c r="F557" i="4"/>
  <c r="E562" i="4"/>
  <c r="D566" i="4"/>
  <c r="E569" i="4"/>
  <c r="E573" i="4"/>
  <c r="E577" i="4"/>
  <c r="G579" i="4"/>
  <c r="C583" i="4"/>
  <c r="C587" i="4"/>
  <c r="C592" i="4"/>
  <c r="C596" i="4"/>
  <c r="E1462" i="4"/>
  <c r="E1470" i="4"/>
  <c r="E1478" i="4"/>
  <c r="E1486" i="4"/>
  <c r="E1494" i="4"/>
  <c r="C1430" i="4"/>
  <c r="C1445" i="4"/>
  <c r="C1459" i="4"/>
  <c r="C1471" i="4"/>
  <c r="C1483" i="4"/>
  <c r="C1497" i="4"/>
  <c r="C1366" i="4"/>
  <c r="C1384" i="4"/>
  <c r="C1398" i="4"/>
  <c r="C1412" i="4"/>
  <c r="G609" i="4"/>
  <c r="G1283" i="4" s="1"/>
  <c r="E613" i="4"/>
  <c r="G617" i="4"/>
  <c r="G1291" i="4" s="1"/>
  <c r="D620" i="4"/>
  <c r="C623" i="4"/>
  <c r="G625" i="4"/>
  <c r="G1299" i="4" s="1"/>
  <c r="D628" i="4"/>
  <c r="C631" i="4"/>
  <c r="G633" i="4"/>
  <c r="G1307" i="4" s="1"/>
  <c r="C637" i="4"/>
  <c r="G639" i="4"/>
  <c r="G1313" i="4" s="1"/>
  <c r="D642" i="4"/>
  <c r="C645" i="4"/>
  <c r="G647" i="4"/>
  <c r="G1321" i="4" s="1"/>
  <c r="D650" i="4"/>
  <c r="C653" i="4"/>
  <c r="G655" i="4"/>
  <c r="G1329" i="4" s="1"/>
  <c r="D658" i="4"/>
  <c r="C661" i="4"/>
  <c r="G663" i="4"/>
  <c r="G1337" i="4" s="1"/>
  <c r="D666" i="4"/>
  <c r="C669" i="4"/>
  <c r="G671" i="4"/>
  <c r="G1345" i="4" s="1"/>
  <c r="G605" i="4"/>
  <c r="G1279" i="4" s="1"/>
  <c r="F533" i="4"/>
  <c r="F536" i="4"/>
  <c r="C540" i="4"/>
  <c r="C548" i="4"/>
  <c r="G551" i="4"/>
  <c r="E554" i="4"/>
  <c r="D558" i="4"/>
  <c r="F562" i="4"/>
  <c r="E566" i="4"/>
  <c r="F569" i="4"/>
  <c r="D574" i="4"/>
  <c r="C580" i="4"/>
  <c r="C588" i="4"/>
  <c r="F592" i="4"/>
  <c r="F596" i="4"/>
  <c r="E1463" i="4"/>
  <c r="E1471" i="4"/>
  <c r="E1479" i="4"/>
  <c r="E1487" i="4"/>
  <c r="E1495" i="4"/>
  <c r="C1431" i="4"/>
  <c r="C1447" i="4"/>
  <c r="C1461" i="4"/>
  <c r="C1473" i="4"/>
  <c r="C1485" i="4"/>
  <c r="C1368" i="4"/>
  <c r="C1386" i="4"/>
  <c r="C1400" i="4"/>
  <c r="C1414" i="4"/>
  <c r="C606" i="4"/>
  <c r="G613" i="4"/>
  <c r="G1287" i="4" s="1"/>
  <c r="C618" i="4"/>
  <c r="G620" i="4"/>
  <c r="G1294" i="4" s="1"/>
  <c r="G628" i="4"/>
  <c r="G1302" i="4" s="1"/>
  <c r="D631" i="4"/>
  <c r="G634" i="4"/>
  <c r="G1308" i="4" s="1"/>
  <c r="D637" i="4"/>
  <c r="C640" i="4"/>
  <c r="G642" i="4"/>
  <c r="G1316" i="4" s="1"/>
  <c r="D645" i="4"/>
  <c r="C648" i="4"/>
  <c r="G650" i="4"/>
  <c r="G1324" i="4" s="1"/>
  <c r="D653" i="4"/>
  <c r="C656" i="4"/>
  <c r="G658" i="4"/>
  <c r="G1332" i="4" s="1"/>
  <c r="D661" i="4"/>
  <c r="C664" i="4"/>
  <c r="G666" i="4"/>
  <c r="G1340" i="4" s="1"/>
  <c r="D669" i="4"/>
  <c r="C672" i="4"/>
  <c r="D534" i="4"/>
  <c r="G536" i="4"/>
  <c r="F540" i="4"/>
  <c r="F548" i="4"/>
  <c r="C552" i="4"/>
  <c r="C555" i="4"/>
  <c r="E558" i="4"/>
  <c r="C567" i="4"/>
  <c r="D570" i="4"/>
  <c r="E574" i="4"/>
  <c r="D578" i="4"/>
  <c r="F580" i="4"/>
  <c r="G583" i="4"/>
  <c r="F588" i="4"/>
  <c r="E593" i="4"/>
  <c r="E597" i="4"/>
  <c r="D530" i="4"/>
  <c r="E1464" i="4"/>
  <c r="E1472" i="4"/>
  <c r="E1480" i="4"/>
  <c r="E1488" i="4"/>
  <c r="E1496" i="4"/>
  <c r="C1433" i="4"/>
  <c r="D1447" i="4"/>
  <c r="D1461" i="4"/>
  <c r="C1475" i="4"/>
  <c r="D1486" i="4"/>
  <c r="C1354" i="4"/>
  <c r="C1370" i="4"/>
  <c r="C1388" i="4"/>
  <c r="C1401" i="4"/>
  <c r="C1416" i="4"/>
  <c r="G606" i="4"/>
  <c r="G1280" i="4" s="1"/>
  <c r="G610" i="4"/>
  <c r="G1284" i="4" s="1"/>
  <c r="C614" i="4"/>
  <c r="D618" i="4"/>
  <c r="G623" i="4"/>
  <c r="G1297" i="4" s="1"/>
  <c r="D626" i="4"/>
  <c r="C629" i="4"/>
  <c r="G631" i="4"/>
  <c r="G1305" i="4" s="1"/>
  <c r="G637" i="4"/>
  <c r="G1311" i="4" s="1"/>
  <c r="D640" i="4"/>
  <c r="C643" i="4"/>
  <c r="G645" i="4"/>
  <c r="G1319" i="4" s="1"/>
  <c r="C651" i="4"/>
  <c r="G653" i="4"/>
  <c r="G1327" i="4" s="1"/>
  <c r="D656" i="4"/>
  <c r="C659" i="4"/>
  <c r="G661" i="4"/>
  <c r="G1335" i="4" s="1"/>
  <c r="C667" i="4"/>
  <c r="G669" i="4"/>
  <c r="G1343" i="4" s="1"/>
  <c r="D672" i="4"/>
  <c r="D531" i="4"/>
  <c r="E534" i="4"/>
  <c r="E537" i="4"/>
  <c r="G540" i="4"/>
  <c r="C549" i="4"/>
  <c r="E552" i="4"/>
  <c r="D555" i="4"/>
  <c r="C560" i="4"/>
  <c r="D563" i="4"/>
  <c r="E567" i="4"/>
  <c r="C571" i="4"/>
  <c r="C575" i="4"/>
  <c r="E578" i="4"/>
  <c r="F584" i="4"/>
  <c r="E589" i="4"/>
  <c r="D594" i="4"/>
  <c r="F597" i="4"/>
  <c r="E1465" i="4"/>
  <c r="E1473" i="4"/>
  <c r="E1481" i="4"/>
  <c r="E1489" i="4"/>
  <c r="E1497" i="4"/>
  <c r="C1435" i="4"/>
  <c r="C1449" i="4"/>
  <c r="C1463" i="4"/>
  <c r="D1475" i="4"/>
  <c r="C1487" i="4"/>
  <c r="C1356" i="4"/>
  <c r="C1372" i="4"/>
  <c r="C1390" i="4"/>
  <c r="C1402" i="4"/>
  <c r="C1418" i="4"/>
  <c r="C607" i="4"/>
  <c r="C611" i="4"/>
  <c r="G614" i="4"/>
  <c r="G1288" i="4" s="1"/>
  <c r="G618" i="4"/>
  <c r="G1292" i="4" s="1"/>
  <c r="C624" i="4"/>
  <c r="G626" i="4"/>
  <c r="G1300" i="4" s="1"/>
  <c r="D629" i="4"/>
  <c r="C632" i="4"/>
  <c r="D635" i="4"/>
  <c r="C638" i="4"/>
  <c r="G640" i="4"/>
  <c r="G1314" i="4" s="1"/>
  <c r="D643" i="4"/>
  <c r="C646" i="4"/>
  <c r="G648" i="4"/>
  <c r="G1322" i="4" s="1"/>
  <c r="D651" i="4"/>
  <c r="C654" i="4"/>
  <c r="G656" i="4"/>
  <c r="G1330" i="4" s="1"/>
  <c r="D659" i="4"/>
  <c r="C662" i="4"/>
  <c r="G664" i="4"/>
  <c r="G1338" i="4" s="1"/>
  <c r="D667" i="4"/>
  <c r="C670" i="4"/>
  <c r="G672" i="4"/>
  <c r="G1346" i="4" s="1"/>
  <c r="G531" i="4"/>
  <c r="F534" i="4"/>
  <c r="F537" i="4"/>
  <c r="E541" i="4"/>
  <c r="D546" i="4"/>
  <c r="E549" i="4"/>
  <c r="F552" i="4"/>
  <c r="G555" i="4"/>
  <c r="F560" i="4"/>
  <c r="F564" i="4"/>
  <c r="G567" i="4"/>
  <c r="D571" i="4"/>
  <c r="D575" i="4"/>
  <c r="F578" i="4"/>
  <c r="F581" i="4"/>
  <c r="E585" i="4"/>
  <c r="F589" i="4"/>
  <c r="E594" i="4"/>
  <c r="C599" i="4"/>
  <c r="C1382" i="4"/>
  <c r="E1458" i="4"/>
  <c r="E1466" i="4"/>
  <c r="E1474" i="4"/>
  <c r="E1482" i="4"/>
  <c r="E1490" i="4"/>
  <c r="E1428" i="4"/>
  <c r="C1437" i="4"/>
  <c r="D1449" i="4"/>
  <c r="C1465" i="4"/>
  <c r="C1477" i="4"/>
  <c r="C1489" i="4"/>
  <c r="C1358" i="4"/>
  <c r="C1374" i="4"/>
  <c r="C1392" i="4"/>
  <c r="C1404" i="4"/>
  <c r="C1420" i="4"/>
  <c r="G607" i="4"/>
  <c r="G1281" i="4" s="1"/>
  <c r="G611" i="4"/>
  <c r="G1285" i="4" s="1"/>
  <c r="C615" i="4"/>
  <c r="G621" i="4"/>
  <c r="G1295" i="4" s="1"/>
  <c r="D624" i="4"/>
  <c r="C627" i="4"/>
  <c r="G629" i="4"/>
  <c r="G1303" i="4" s="1"/>
  <c r="G635" i="4"/>
  <c r="G1309" i="4" s="1"/>
  <c r="D638" i="4"/>
  <c r="C641" i="4"/>
  <c r="G643" i="4"/>
  <c r="G1317" i="4" s="1"/>
  <c r="C649" i="4"/>
  <c r="G651" i="4"/>
  <c r="G1325" i="4" s="1"/>
  <c r="D654" i="4"/>
  <c r="C657" i="4"/>
  <c r="G659" i="4"/>
  <c r="G1333" i="4" s="1"/>
  <c r="C665" i="4"/>
  <c r="G667" i="4"/>
  <c r="G1341" i="4" s="1"/>
  <c r="D670" i="4"/>
  <c r="G673" i="4"/>
  <c r="G1347" i="4" s="1"/>
  <c r="D532" i="4"/>
  <c r="G534" i="4"/>
  <c r="D538" i="4"/>
  <c r="F541" i="4"/>
  <c r="F546" i="4"/>
  <c r="D550" i="4"/>
  <c r="G552" i="4"/>
  <c r="C556" i="4"/>
  <c r="G564" i="4"/>
  <c r="C568" i="4"/>
  <c r="C572" i="4"/>
  <c r="E575" i="4"/>
  <c r="D582" i="4"/>
  <c r="F585" i="4"/>
  <c r="D590" i="4"/>
  <c r="C658" i="4"/>
  <c r="C883" i="4"/>
  <c r="E786" i="4"/>
  <c r="E561" i="4"/>
  <c r="C860" i="4"/>
  <c r="C635" i="4"/>
  <c r="C409" i="4"/>
  <c r="E582" i="4"/>
  <c r="C660" i="4"/>
  <c r="C1491" i="4"/>
  <c r="C278" i="4"/>
  <c r="C804" i="4"/>
  <c r="C579" i="4"/>
  <c r="D889" i="4"/>
  <c r="D664" i="4"/>
  <c r="D599" i="4"/>
  <c r="F545" i="4"/>
  <c r="F577" i="4"/>
  <c r="C246" i="4"/>
  <c r="D438" i="4"/>
  <c r="E595" i="4"/>
  <c r="F579" i="4"/>
  <c r="F565" i="4"/>
  <c r="C551" i="4"/>
  <c r="D535" i="4"/>
  <c r="D668" i="4"/>
  <c r="G657" i="4"/>
  <c r="G1331" i="4" s="1"/>
  <c r="C647" i="4"/>
  <c r="D636" i="4"/>
  <c r="C625" i="4"/>
  <c r="G612" i="4"/>
  <c r="G1286" i="4" s="1"/>
  <c r="C1394" i="4"/>
  <c r="C1481" i="4"/>
  <c r="E1468" i="4"/>
  <c r="C610" i="4"/>
  <c r="C835" i="4"/>
  <c r="F568" i="4"/>
  <c r="D649" i="4"/>
  <c r="D855" i="4"/>
  <c r="C531" i="4"/>
  <c r="C820" i="4"/>
  <c r="C595" i="4"/>
  <c r="E581" i="4"/>
  <c r="E806" i="4"/>
  <c r="D234" i="4"/>
  <c r="D266" i="4"/>
  <c r="D595" i="4"/>
  <c r="D579" i="4"/>
  <c r="E565" i="4"/>
  <c r="E550" i="4"/>
  <c r="C535" i="4"/>
  <c r="C668" i="4"/>
  <c r="D657" i="4"/>
  <c r="G646" i="4"/>
  <c r="G1320" i="4" s="1"/>
  <c r="C636" i="4"/>
  <c r="G624" i="4"/>
  <c r="G1298" i="4" s="1"/>
  <c r="C612" i="4"/>
  <c r="D824" i="4"/>
  <c r="C1378" i="4"/>
  <c r="C1479" i="4"/>
  <c r="E1467" i="4"/>
  <c r="C851" i="4"/>
  <c r="C626" i="4"/>
  <c r="D420" i="4"/>
  <c r="D646" i="4"/>
  <c r="C844" i="4"/>
  <c r="C619" i="4"/>
  <c r="E553" i="4"/>
  <c r="G615" i="4"/>
  <c r="G1289" i="4" s="1"/>
  <c r="E1475" i="4"/>
  <c r="C563" i="4"/>
  <c r="C788" i="4"/>
  <c r="C395" i="4"/>
  <c r="C621" i="4"/>
  <c r="F260" i="4"/>
  <c r="D591" i="4"/>
  <c r="F576" i="4"/>
  <c r="D562" i="4"/>
  <c r="D547" i="4"/>
  <c r="G532" i="4"/>
  <c r="G665" i="4"/>
  <c r="G1339" i="4" s="1"/>
  <c r="C655" i="4"/>
  <c r="D644" i="4"/>
  <c r="C633" i="4"/>
  <c r="D622" i="4"/>
  <c r="G608" i="4"/>
  <c r="G1282" i="4" s="1"/>
  <c r="C1376" i="4"/>
  <c r="C1467" i="4"/>
  <c r="E1492" i="4"/>
  <c r="E1460" i="4"/>
  <c r="C642" i="4"/>
  <c r="C867" i="4"/>
  <c r="E545" i="4"/>
  <c r="E770" i="4"/>
  <c r="D857" i="4"/>
  <c r="D632" i="4"/>
  <c r="D776" i="4"/>
  <c r="D551" i="4"/>
  <c r="D381" i="4"/>
  <c r="D832" i="4"/>
  <c r="E260" i="4"/>
  <c r="D404" i="4"/>
  <c r="C400" i="4"/>
  <c r="C416" i="4"/>
  <c r="C432" i="4"/>
  <c r="G62" i="18" s="1"/>
  <c r="C591" i="4"/>
  <c r="C576" i="4"/>
  <c r="F561" i="4"/>
  <c r="C547" i="4"/>
  <c r="F532" i="4"/>
  <c r="D665" i="4"/>
  <c r="G654" i="4"/>
  <c r="G1328" i="4" s="1"/>
  <c r="C644" i="4"/>
  <c r="G632" i="4"/>
  <c r="G1306" i="4" s="1"/>
  <c r="C622" i="4"/>
  <c r="C608" i="4"/>
  <c r="F802" i="4"/>
  <c r="C1362" i="4"/>
  <c r="D1465" i="4"/>
  <c r="E1491" i="4"/>
  <c r="E1459" i="4"/>
  <c r="D1495" i="4"/>
  <c r="C545" i="4"/>
  <c r="D436" i="4"/>
  <c r="D662" i="4"/>
  <c r="D621" i="4"/>
  <c r="E538" i="4"/>
  <c r="D627" i="4"/>
  <c r="C1439" i="4"/>
  <c r="C628" i="4"/>
  <c r="D808" i="4"/>
  <c r="D583" i="4"/>
  <c r="C393" i="4"/>
  <c r="C384" i="4"/>
  <c r="E586" i="4"/>
  <c r="E557" i="4"/>
  <c r="D674" i="4"/>
  <c r="D652" i="4"/>
  <c r="C1422" i="4"/>
  <c r="C1360" i="4"/>
  <c r="C1453" i="4"/>
  <c r="E1484" i="4"/>
  <c r="G530" i="4"/>
  <c r="G670" i="4"/>
  <c r="G1344" i="4" s="1"/>
  <c r="G638" i="4"/>
  <c r="G1312" i="4" s="1"/>
  <c r="C899" i="4"/>
  <c r="G51" i="18" s="1"/>
  <c r="C1396" i="4"/>
  <c r="D542" i="4"/>
  <c r="D648" i="4"/>
  <c r="D623" i="4"/>
  <c r="D397" i="4"/>
  <c r="C230" i="4"/>
  <c r="E280" i="4"/>
  <c r="G572" i="4"/>
  <c r="C544" i="4"/>
  <c r="C663" i="4"/>
  <c r="G641" i="4"/>
  <c r="G1315" i="4" s="1"/>
  <c r="G619" i="4"/>
  <c r="G1293" i="4" s="1"/>
  <c r="C756" i="4"/>
  <c r="C294" i="4"/>
  <c r="D250" i="4"/>
  <c r="D395" i="4"/>
  <c r="D586" i="4"/>
  <c r="F572" i="4"/>
  <c r="F556" i="4"/>
  <c r="C543" i="4"/>
  <c r="G662" i="4"/>
  <c r="G1336" i="4" s="1"/>
  <c r="C652" i="4"/>
  <c r="D641" i="4"/>
  <c r="C630" i="4"/>
  <c r="D619" i="4"/>
  <c r="C1408" i="4"/>
  <c r="C1451" i="4"/>
  <c r="E1483" i="4"/>
  <c r="G63" i="17"/>
  <c r="F1414" i="4"/>
  <c r="F1416" i="4"/>
  <c r="F1422" i="4"/>
  <c r="G1414" i="4"/>
  <c r="F1417" i="4"/>
  <c r="F1280" i="4"/>
  <c r="F1282" i="4"/>
  <c r="F1284" i="4"/>
  <c r="F1286" i="4"/>
  <c r="F1288" i="4"/>
  <c r="F1290" i="4"/>
  <c r="F1292" i="4"/>
  <c r="F1294" i="4"/>
  <c r="F1296" i="4"/>
  <c r="F1298" i="4"/>
  <c r="F1300" i="4"/>
  <c r="G1422" i="4"/>
  <c r="F1415" i="4"/>
  <c r="G1417" i="4"/>
  <c r="E1279" i="4"/>
  <c r="E1281" i="4"/>
  <c r="E1283" i="4"/>
  <c r="E1285" i="4"/>
  <c r="E1287" i="4"/>
  <c r="E1289" i="4"/>
  <c r="E1291" i="4"/>
  <c r="E1293" i="4"/>
  <c r="E1295" i="4"/>
  <c r="E1297" i="4"/>
  <c r="E1299" i="4"/>
  <c r="E1301" i="4"/>
  <c r="G1415" i="4"/>
  <c r="F1279" i="4"/>
  <c r="F1281" i="4"/>
  <c r="F1283" i="4"/>
  <c r="F1285" i="4"/>
  <c r="F1287" i="4"/>
  <c r="F1289" i="4"/>
  <c r="F1291" i="4"/>
  <c r="F1293" i="4"/>
  <c r="F1295" i="4"/>
  <c r="F1297" i="4"/>
  <c r="F1299" i="4"/>
  <c r="G1416" i="4"/>
  <c r="E1284" i="4"/>
  <c r="E1292" i="4"/>
  <c r="E1300" i="4"/>
  <c r="E1303" i="4"/>
  <c r="E1305" i="4"/>
  <c r="E1307" i="4"/>
  <c r="E1309" i="4"/>
  <c r="E1311" i="4"/>
  <c r="E1313" i="4"/>
  <c r="E1315" i="4"/>
  <c r="E1317" i="4"/>
  <c r="E1319" i="4"/>
  <c r="E1321" i="4"/>
  <c r="E1323" i="4"/>
  <c r="E1325" i="4"/>
  <c r="E1327" i="4"/>
  <c r="E1329" i="4"/>
  <c r="E1331" i="4"/>
  <c r="E1333" i="4"/>
  <c r="E1335" i="4"/>
  <c r="E1337" i="4"/>
  <c r="E1339" i="4"/>
  <c r="E1341" i="4"/>
  <c r="E1343" i="4"/>
  <c r="E1345" i="4"/>
  <c r="E1347" i="4"/>
  <c r="E1286" i="4"/>
  <c r="E1294" i="4"/>
  <c r="F1301" i="4"/>
  <c r="F1303" i="4"/>
  <c r="F1305" i="4"/>
  <c r="F1307" i="4"/>
  <c r="F1309" i="4"/>
  <c r="F1311" i="4"/>
  <c r="F1313" i="4"/>
  <c r="F1315" i="4"/>
  <c r="F1317" i="4"/>
  <c r="F1319" i="4"/>
  <c r="F1321" i="4"/>
  <c r="F1323" i="4"/>
  <c r="F1325" i="4"/>
  <c r="F1327" i="4"/>
  <c r="F1329" i="4"/>
  <c r="F1331" i="4"/>
  <c r="F1333" i="4"/>
  <c r="F1335" i="4"/>
  <c r="F1337" i="4"/>
  <c r="F1339" i="4"/>
  <c r="F1341" i="4"/>
  <c r="F1343" i="4"/>
  <c r="F1345" i="4"/>
  <c r="F1347" i="4"/>
  <c r="E1280" i="4"/>
  <c r="E1288" i="4"/>
  <c r="E1296" i="4"/>
  <c r="E1302" i="4"/>
  <c r="E1304" i="4"/>
  <c r="E1306" i="4"/>
  <c r="I49" i="20" s="1"/>
  <c r="E1308" i="4"/>
  <c r="E1310" i="4"/>
  <c r="E1312" i="4"/>
  <c r="E1314" i="4"/>
  <c r="E1316" i="4"/>
  <c r="E1318" i="4"/>
  <c r="E1320" i="4"/>
  <c r="E1322" i="4"/>
  <c r="E1324" i="4"/>
  <c r="E1326" i="4"/>
  <c r="E1328" i="4"/>
  <c r="E1330" i="4"/>
  <c r="E1332" i="4"/>
  <c r="E1334" i="4"/>
  <c r="E1336" i="4"/>
  <c r="E1338" i="4"/>
  <c r="E1340" i="4"/>
  <c r="E1342" i="4"/>
  <c r="E1344" i="4"/>
  <c r="E1346" i="4"/>
  <c r="F1278" i="4"/>
  <c r="E1282" i="4"/>
  <c r="E1290" i="4"/>
  <c r="E1298" i="4"/>
  <c r="F1302" i="4"/>
  <c r="F1304" i="4"/>
  <c r="F1306" i="4"/>
  <c r="F1308" i="4"/>
  <c r="F1310" i="4"/>
  <c r="F1312" i="4"/>
  <c r="F1314" i="4"/>
  <c r="F1316" i="4"/>
  <c r="F1318" i="4"/>
  <c r="F1320" i="4"/>
  <c r="F1322" i="4"/>
  <c r="F1324" i="4"/>
  <c r="F1326" i="4"/>
  <c r="F1328" i="4"/>
  <c r="F1330" i="4"/>
  <c r="F1332" i="4"/>
  <c r="F1334" i="4"/>
  <c r="F1336" i="4"/>
  <c r="F1338" i="4"/>
  <c r="F1340" i="4"/>
  <c r="F1342" i="4"/>
  <c r="F1344" i="4"/>
  <c r="F1346" i="4"/>
  <c r="C981" i="4"/>
  <c r="D1443" i="4"/>
  <c r="E1354" i="4"/>
  <c r="E1356" i="4"/>
  <c r="E1358" i="4"/>
  <c r="E1360" i="4"/>
  <c r="E1362" i="4"/>
  <c r="E1364" i="4"/>
  <c r="E1366" i="4"/>
  <c r="E1368" i="4"/>
  <c r="E1370" i="4"/>
  <c r="E1372" i="4"/>
  <c r="E1374" i="4"/>
  <c r="E1376" i="4"/>
  <c r="E1378" i="4"/>
  <c r="E1380" i="4"/>
  <c r="E1382" i="4"/>
  <c r="E1384" i="4"/>
  <c r="E1386" i="4"/>
  <c r="E1388" i="4"/>
  <c r="E1390" i="4"/>
  <c r="E1392" i="4"/>
  <c r="E1394" i="4"/>
  <c r="E1396" i="4"/>
  <c r="E1398" i="4"/>
  <c r="E1400" i="4"/>
  <c r="E1402" i="4"/>
  <c r="E1404" i="4"/>
  <c r="E1406" i="4"/>
  <c r="E1408" i="4"/>
  <c r="E1410" i="4"/>
  <c r="E1412" i="4"/>
  <c r="E1414" i="4"/>
  <c r="E1416" i="4"/>
  <c r="E1418" i="4"/>
  <c r="E1420" i="4"/>
  <c r="E1422" i="4"/>
  <c r="F1431" i="4"/>
  <c r="F1435" i="4"/>
  <c r="F1439" i="4"/>
  <c r="F1443" i="4"/>
  <c r="F1447" i="4"/>
  <c r="F1451" i="4"/>
  <c r="F1455" i="4"/>
  <c r="F1459" i="4"/>
  <c r="F1463" i="4"/>
  <c r="F1467" i="4"/>
  <c r="F1471" i="4"/>
  <c r="F1475" i="4"/>
  <c r="F1479" i="4"/>
  <c r="F1483" i="4"/>
  <c r="F1487" i="4"/>
  <c r="F1491" i="4"/>
  <c r="F1495" i="4"/>
  <c r="E1429" i="4"/>
  <c r="E1433" i="4"/>
  <c r="E1437" i="4"/>
  <c r="E1441" i="4"/>
  <c r="E1445" i="4"/>
  <c r="E1449" i="4"/>
  <c r="D1355" i="4"/>
  <c r="D1357" i="4"/>
  <c r="D1359" i="4"/>
  <c r="D1361" i="4"/>
  <c r="D1363" i="4"/>
  <c r="D1365" i="4"/>
  <c r="D1367" i="4"/>
  <c r="D1369" i="4"/>
  <c r="D1371" i="4"/>
  <c r="D1373" i="4"/>
  <c r="D1375" i="4"/>
  <c r="D1377" i="4"/>
  <c r="D1379" i="4"/>
  <c r="D1381" i="4"/>
  <c r="D1383" i="4"/>
  <c r="D1385" i="4"/>
  <c r="D1387" i="4"/>
  <c r="D1389" i="4"/>
  <c r="D1391" i="4"/>
  <c r="D1393" i="4"/>
  <c r="D1395" i="4"/>
  <c r="D1397" i="4"/>
  <c r="D1399" i="4"/>
  <c r="D1401" i="4"/>
  <c r="D1403" i="4"/>
  <c r="D1405" i="4"/>
  <c r="D1407" i="4"/>
  <c r="D1409" i="4"/>
  <c r="D1411" i="4"/>
  <c r="D1413" i="4"/>
  <c r="D1415" i="4"/>
  <c r="D1417" i="4"/>
  <c r="D1419" i="4"/>
  <c r="D1421" i="4"/>
  <c r="E1353" i="4"/>
  <c r="E1355" i="4"/>
  <c r="E1359" i="4"/>
  <c r="E1363" i="4"/>
  <c r="E1367" i="4"/>
  <c r="E1371" i="4"/>
  <c r="E1375" i="4"/>
  <c r="E1379" i="4"/>
  <c r="E1383" i="4"/>
  <c r="E1387" i="4"/>
  <c r="E1391" i="4"/>
  <c r="E1395" i="4"/>
  <c r="E1399" i="4"/>
  <c r="E1403" i="4"/>
  <c r="E1407" i="4"/>
  <c r="E1411" i="4"/>
  <c r="E1415" i="4"/>
  <c r="E1419" i="4"/>
  <c r="F1433" i="4"/>
  <c r="F1438" i="4"/>
  <c r="F1444" i="4"/>
  <c r="F1449" i="4"/>
  <c r="F1454" i="4"/>
  <c r="F1460" i="4"/>
  <c r="F1465" i="4"/>
  <c r="F1470" i="4"/>
  <c r="F1476" i="4"/>
  <c r="F1481" i="4"/>
  <c r="F1486" i="4"/>
  <c r="F1492" i="4"/>
  <c r="F1497" i="4"/>
  <c r="E1432" i="4"/>
  <c r="E1438" i="4"/>
  <c r="E1443" i="4"/>
  <c r="E1448" i="4"/>
  <c r="E1453" i="4"/>
  <c r="E1457" i="4"/>
  <c r="D1356" i="4"/>
  <c r="D1360" i="4"/>
  <c r="D1364" i="4"/>
  <c r="D1368" i="4"/>
  <c r="D1372" i="4"/>
  <c r="D1376" i="4"/>
  <c r="D1380" i="4"/>
  <c r="D1384" i="4"/>
  <c r="D1388" i="4"/>
  <c r="D1392" i="4"/>
  <c r="D1396" i="4"/>
  <c r="D1400" i="4"/>
  <c r="D1404" i="4"/>
  <c r="D1408" i="4"/>
  <c r="D1412" i="4"/>
  <c r="D1416" i="4"/>
  <c r="D1420" i="4"/>
  <c r="F1429" i="4"/>
  <c r="F1434" i="4"/>
  <c r="F1440" i="4"/>
  <c r="F1445" i="4"/>
  <c r="F1450" i="4"/>
  <c r="F1456" i="4"/>
  <c r="F1461" i="4"/>
  <c r="F1466" i="4"/>
  <c r="F1472" i="4"/>
  <c r="F1477" i="4"/>
  <c r="F1482" i="4"/>
  <c r="F1488" i="4"/>
  <c r="F1493" i="4"/>
  <c r="F1428" i="4"/>
  <c r="E1434" i="4"/>
  <c r="E1439" i="4"/>
  <c r="E1444" i="4"/>
  <c r="E1450" i="4"/>
  <c r="E1454" i="4"/>
  <c r="E1357" i="4"/>
  <c r="E1361" i="4"/>
  <c r="E1365" i="4"/>
  <c r="E1369" i="4"/>
  <c r="E1373" i="4"/>
  <c r="E1377" i="4"/>
  <c r="E1381" i="4"/>
  <c r="E1385" i="4"/>
  <c r="E1389" i="4"/>
  <c r="E1393" i="4"/>
  <c r="E1397" i="4"/>
  <c r="E1401" i="4"/>
  <c r="E1405" i="4"/>
  <c r="E1409" i="4"/>
  <c r="E1413" i="4"/>
  <c r="E1417" i="4"/>
  <c r="E1421" i="4"/>
  <c r="F1430" i="4"/>
  <c r="F1436" i="4"/>
  <c r="F1441" i="4"/>
  <c r="F1446" i="4"/>
  <c r="F1452" i="4"/>
  <c r="F1457" i="4"/>
  <c r="F1462" i="4"/>
  <c r="F1468" i="4"/>
  <c r="F1473" i="4"/>
  <c r="F1478" i="4"/>
  <c r="F1484" i="4"/>
  <c r="F1489" i="4"/>
  <c r="F1494" i="4"/>
  <c r="E1430" i="4"/>
  <c r="E1435" i="4"/>
  <c r="E1440" i="4"/>
  <c r="E1446" i="4"/>
  <c r="E1451" i="4"/>
  <c r="E1455" i="4"/>
  <c r="D1354" i="4"/>
  <c r="D1370" i="4"/>
  <c r="D1386" i="4"/>
  <c r="D1402" i="4"/>
  <c r="D1418" i="4"/>
  <c r="F1437" i="4"/>
  <c r="F1458" i="4"/>
  <c r="F1480" i="4"/>
  <c r="E1431" i="4"/>
  <c r="E1452" i="4"/>
  <c r="F1442" i="4"/>
  <c r="F1464" i="4"/>
  <c r="F1485" i="4"/>
  <c r="E1436" i="4"/>
  <c r="E1456" i="4"/>
  <c r="D1362" i="4"/>
  <c r="D1378" i="4"/>
  <c r="D1394" i="4"/>
  <c r="D1410" i="4"/>
  <c r="F1448" i="4"/>
  <c r="F1469" i="4"/>
  <c r="F1490" i="4"/>
  <c r="E1442" i="4"/>
  <c r="D1366" i="4"/>
  <c r="D1382" i="4"/>
  <c r="D1398" i="4"/>
  <c r="D1414" i="4"/>
  <c r="F1432" i="4"/>
  <c r="F1453" i="4"/>
  <c r="F1474" i="4"/>
  <c r="F1496" i="4"/>
  <c r="E1447" i="4"/>
  <c r="D1358" i="4"/>
  <c r="D1374" i="4"/>
  <c r="D1390" i="4"/>
  <c r="D1406" i="4"/>
  <c r="D1422" i="4"/>
  <c r="E542" i="4"/>
  <c r="C617" i="4"/>
  <c r="C1495" i="4"/>
  <c r="G560" i="4"/>
  <c r="D598" i="4"/>
  <c r="C634" i="4"/>
  <c r="C1457" i="4"/>
  <c r="D597" i="4"/>
  <c r="F571" i="4"/>
  <c r="D573" i="4"/>
  <c r="D823" i="4"/>
  <c r="C842" i="4"/>
  <c r="C1083" i="4"/>
  <c r="G592" i="4"/>
  <c r="D800" i="4"/>
  <c r="F787" i="4"/>
  <c r="G783" i="4"/>
  <c r="G1457" i="4" s="1"/>
  <c r="C777" i="4"/>
  <c r="E760" i="4"/>
  <c r="D767" i="4"/>
  <c r="C859" i="4"/>
  <c r="D1121" i="4"/>
  <c r="D588" i="4"/>
  <c r="G584" i="4"/>
  <c r="G793" i="4"/>
  <c r="G1467" i="4" s="1"/>
  <c r="D773" i="4"/>
  <c r="E769" i="4"/>
  <c r="E808" i="4"/>
  <c r="D781" i="4"/>
  <c r="F758" i="4"/>
  <c r="E229" i="4"/>
  <c r="F598" i="4"/>
  <c r="G820" i="4"/>
  <c r="G1494" i="4" s="1"/>
  <c r="G818" i="4"/>
  <c r="G1492" i="4" s="1"/>
  <c r="G591" i="4"/>
  <c r="G587" i="4"/>
  <c r="F810" i="4"/>
  <c r="C584" i="4"/>
  <c r="F281" i="4"/>
  <c r="C581" i="4"/>
  <c r="E804" i="4"/>
  <c r="C277" i="4"/>
  <c r="G800" i="4"/>
  <c r="G1474" i="4" s="1"/>
  <c r="C797" i="4"/>
  <c r="F269" i="4"/>
  <c r="E792" i="4"/>
  <c r="G790" i="4"/>
  <c r="G1464" i="4" s="1"/>
  <c r="G563" i="4"/>
  <c r="G258" i="4"/>
  <c r="G256" i="4"/>
  <c r="D780" i="4"/>
  <c r="G777" i="4"/>
  <c r="G1451" i="4" s="1"/>
  <c r="D774" i="4"/>
  <c r="C770" i="4"/>
  <c r="G768" i="4"/>
  <c r="G1442" i="4" s="1"/>
  <c r="G765" i="4"/>
  <c r="G1439" i="4" s="1"/>
  <c r="C536" i="4"/>
  <c r="E759" i="4"/>
  <c r="D757" i="4"/>
  <c r="E674" i="4"/>
  <c r="D442" i="4"/>
  <c r="D886" i="4"/>
  <c r="D883" i="4"/>
  <c r="D880" i="4"/>
  <c r="D877" i="4"/>
  <c r="F422" i="4"/>
  <c r="D870" i="4"/>
  <c r="D867" i="4"/>
  <c r="D865" i="4"/>
  <c r="D861" i="4"/>
  <c r="E630" i="4"/>
  <c r="F849" i="4"/>
  <c r="D848" i="4"/>
  <c r="D845" i="4"/>
  <c r="E391" i="4"/>
  <c r="D613" i="4"/>
  <c r="D608" i="4"/>
  <c r="D1341" i="4"/>
  <c r="C1332" i="4"/>
  <c r="C1322" i="4"/>
  <c r="D1297" i="4"/>
  <c r="D1037" i="4"/>
  <c r="D1471" i="4"/>
  <c r="D1081" i="4"/>
  <c r="D1438" i="4"/>
  <c r="E1208" i="4"/>
  <c r="G599" i="4"/>
  <c r="E820" i="4"/>
  <c r="F593" i="4"/>
  <c r="E591" i="4"/>
  <c r="G813" i="4"/>
  <c r="G1487" i="4" s="1"/>
  <c r="D587" i="4"/>
  <c r="C585" i="4"/>
  <c r="G282" i="4"/>
  <c r="E807" i="4"/>
  <c r="G580" i="4"/>
  <c r="D804" i="4"/>
  <c r="E800" i="4"/>
  <c r="F573" i="4"/>
  <c r="G270" i="4"/>
  <c r="D567" i="4"/>
  <c r="F790" i="4"/>
  <c r="C561" i="4"/>
  <c r="E258" i="4"/>
  <c r="E777" i="4"/>
  <c r="E775" i="4"/>
  <c r="G773" i="4"/>
  <c r="G1447" i="4" s="1"/>
  <c r="F771" i="4"/>
  <c r="G769" i="4"/>
  <c r="G1443" i="4" s="1"/>
  <c r="D543" i="4"/>
  <c r="C765" i="4"/>
  <c r="E763" i="4"/>
  <c r="G760" i="4"/>
  <c r="G1434" i="4" s="1"/>
  <c r="G758" i="4"/>
  <c r="G1432" i="4" s="1"/>
  <c r="G230" i="4"/>
  <c r="F672" i="4"/>
  <c r="D441" i="4"/>
  <c r="D885" i="4"/>
  <c r="D882" i="4"/>
  <c r="F654" i="4"/>
  <c r="D876" i="4"/>
  <c r="D873" i="4"/>
  <c r="D869" i="4"/>
  <c r="D866" i="4"/>
  <c r="D864" i="4"/>
  <c r="D860" i="4"/>
  <c r="E628" i="4"/>
  <c r="E624" i="4"/>
  <c r="E622" i="4"/>
  <c r="D844" i="4"/>
  <c r="F841" i="4"/>
  <c r="D612" i="4"/>
  <c r="E832" i="4"/>
  <c r="C1265" i="4"/>
  <c r="D1329" i="4"/>
  <c r="D1315" i="4"/>
  <c r="D1218" i="4"/>
  <c r="D1034" i="4"/>
  <c r="D1018" i="4"/>
  <c r="D998" i="4"/>
  <c r="D1437" i="4"/>
  <c r="D298" i="4"/>
  <c r="H64" i="16" s="1"/>
  <c r="G280" i="4"/>
  <c r="D279" i="4"/>
  <c r="C276" i="4"/>
  <c r="G265" i="4"/>
  <c r="F889" i="4"/>
  <c r="E659" i="4"/>
  <c r="D881" i="4"/>
  <c r="D879" i="4"/>
  <c r="D875" i="4"/>
  <c r="D872" i="4"/>
  <c r="E643" i="4"/>
  <c r="F640" i="4"/>
  <c r="D863" i="4"/>
  <c r="F632" i="4"/>
  <c r="E626" i="4"/>
  <c r="D849" i="4"/>
  <c r="D847" i="4"/>
  <c r="E618" i="4"/>
  <c r="D616" i="4"/>
  <c r="D611" i="4"/>
  <c r="D607" i="4"/>
  <c r="D1335" i="4"/>
  <c r="D1325" i="4"/>
  <c r="D1313" i="4"/>
  <c r="C1365" i="4"/>
  <c r="D1032" i="4"/>
  <c r="D1016" i="4"/>
  <c r="D1445" i="4"/>
  <c r="C985" i="4"/>
  <c r="C446" i="4"/>
  <c r="G596" i="4"/>
  <c r="E819" i="4"/>
  <c r="E817" i="4"/>
  <c r="E590" i="4"/>
  <c r="C813" i="4"/>
  <c r="E283" i="4"/>
  <c r="F806" i="4"/>
  <c r="F803" i="4"/>
  <c r="G576" i="4"/>
  <c r="G797" i="4"/>
  <c r="G1471" i="4" s="1"/>
  <c r="E791" i="4"/>
  <c r="D263" i="4"/>
  <c r="E787" i="4"/>
  <c r="C785" i="4"/>
  <c r="E783" i="4"/>
  <c r="F553" i="4"/>
  <c r="F549" i="4"/>
  <c r="F770" i="4"/>
  <c r="C769" i="4"/>
  <c r="D539" i="4"/>
  <c r="G761" i="4"/>
  <c r="G1435" i="4" s="1"/>
  <c r="F899" i="4"/>
  <c r="D443" i="4"/>
  <c r="D887" i="4"/>
  <c r="D884" i="4"/>
  <c r="E655" i="4"/>
  <c r="D878" i="4"/>
  <c r="D874" i="4"/>
  <c r="D871" i="4"/>
  <c r="D868" i="4"/>
  <c r="E865" i="4"/>
  <c r="D862" i="4"/>
  <c r="E632" i="4"/>
  <c r="D850" i="4"/>
  <c r="E397" i="4"/>
  <c r="D846" i="4"/>
  <c r="D843" i="4"/>
  <c r="D615" i="4"/>
  <c r="D609" i="4"/>
  <c r="D1203" i="4"/>
  <c r="C1409" i="4"/>
  <c r="C1324" i="4"/>
  <c r="C1310" i="4"/>
  <c r="D1208" i="4"/>
  <c r="D1101" i="4"/>
  <c r="D1087" i="4"/>
  <c r="G595" i="4"/>
  <c r="G816" i="4"/>
  <c r="G1490" i="4" s="1"/>
  <c r="G812" i="4"/>
  <c r="G1486" i="4" s="1"/>
  <c r="G788" i="4"/>
  <c r="G1462" i="4" s="1"/>
  <c r="G784" i="4"/>
  <c r="G1458" i="4" s="1"/>
  <c r="G544" i="4"/>
  <c r="G796" i="4"/>
  <c r="G1470" i="4" s="1"/>
  <c r="G756" i="4"/>
  <c r="G1430" i="4" s="1"/>
  <c r="G565" i="4"/>
  <c r="G290" i="4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C822" i="4"/>
  <c r="C597" i="4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C762" i="4"/>
  <c r="C537" i="4"/>
  <c r="C758" i="4"/>
  <c r="C533" i="4"/>
  <c r="C232" i="4"/>
  <c r="E756" i="4"/>
  <c r="E230" i="4"/>
  <c r="E531" i="4"/>
  <c r="F605" i="4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C1381" i="4"/>
  <c r="G38" i="20" s="1"/>
  <c r="C1306" i="4"/>
  <c r="G49" i="20" s="1"/>
  <c r="C1377" i="4"/>
  <c r="C1227" i="4"/>
  <c r="C1302" i="4"/>
  <c r="C1373" i="4"/>
  <c r="C1223" i="4"/>
  <c r="C1298" i="4"/>
  <c r="C1221" i="4"/>
  <c r="C1296" i="4"/>
  <c r="C1292" i="4"/>
  <c r="G48" i="20" s="1"/>
  <c r="C1367" i="4"/>
  <c r="C1217" i="4"/>
  <c r="C1213" i="4"/>
  <c r="C1288" i="4"/>
  <c r="C1284" i="4"/>
  <c r="C1209" i="4"/>
  <c r="C1205" i="4"/>
  <c r="C1280" i="4"/>
  <c r="C1047" i="4"/>
  <c r="G70" i="21" s="1"/>
  <c r="C1122" i="4"/>
  <c r="G58" i="21" s="1"/>
  <c r="C1496" i="4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E234" i="4"/>
  <c r="D247" i="4"/>
  <c r="E266" i="4"/>
  <c r="G272" i="4"/>
  <c r="D596" i="4"/>
  <c r="G593" i="4"/>
  <c r="E583" i="4"/>
  <c r="G569" i="4"/>
  <c r="D556" i="4"/>
  <c r="E620" i="4"/>
  <c r="E884" i="4"/>
  <c r="E861" i="4"/>
  <c r="C810" i="4"/>
  <c r="F783" i="4"/>
  <c r="D231" i="4"/>
  <c r="F237" i="4"/>
  <c r="C244" i="4"/>
  <c r="E250" i="4"/>
  <c r="E282" i="4"/>
  <c r="I63" i="16" s="1"/>
  <c r="G288" i="4"/>
  <c r="D548" i="4"/>
  <c r="G533" i="4"/>
  <c r="E610" i="4"/>
  <c r="E607" i="4"/>
  <c r="E877" i="4"/>
  <c r="E868" i="4"/>
  <c r="C1308" i="4"/>
  <c r="C1476" i="4"/>
  <c r="E755" i="4"/>
  <c r="E530" i="4"/>
  <c r="E824" i="4"/>
  <c r="E298" i="4"/>
  <c r="E599" i="4"/>
  <c r="G822" i="4"/>
  <c r="G1496" i="4" s="1"/>
  <c r="G597" i="4"/>
  <c r="G296" i="4"/>
  <c r="F594" i="4"/>
  <c r="F819" i="4"/>
  <c r="C818" i="4"/>
  <c r="C292" i="4"/>
  <c r="C593" i="4"/>
  <c r="D291" i="4"/>
  <c r="D817" i="4"/>
  <c r="F815" i="4"/>
  <c r="F289" i="4"/>
  <c r="F590" i="4"/>
  <c r="F811" i="4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C798" i="4"/>
  <c r="C272" i="4"/>
  <c r="C573" i="4"/>
  <c r="D572" i="4"/>
  <c r="D797" i="4"/>
  <c r="F570" i="4"/>
  <c r="F795" i="4"/>
  <c r="C794" i="4"/>
  <c r="C569" i="4"/>
  <c r="F791" i="4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D251" i="4"/>
  <c r="D552" i="4"/>
  <c r="D777" i="4"/>
  <c r="G774" i="4"/>
  <c r="G1448" i="4" s="1"/>
  <c r="G549" i="4"/>
  <c r="D544" i="4"/>
  <c r="D243" i="4"/>
  <c r="D769" i="4"/>
  <c r="F767" i="4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G50" i="20" s="1"/>
  <c r="C1421" i="4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G62" i="21" s="1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G61" i="21" s="1"/>
  <c r="C1068" i="4"/>
  <c r="C1442" i="4"/>
  <c r="C1440" i="4"/>
  <c r="C991" i="4"/>
  <c r="C1064" i="4"/>
  <c r="C1438" i="4"/>
  <c r="C1062" i="4"/>
  <c r="C987" i="4"/>
  <c r="C1434" i="4"/>
  <c r="C1060" i="4"/>
  <c r="G240" i="4"/>
  <c r="F253" i="4"/>
  <c r="C260" i="4"/>
  <c r="F285" i="4"/>
  <c r="C296" i="4"/>
  <c r="F379" i="4"/>
  <c r="D592" i="4"/>
  <c r="E633" i="4"/>
  <c r="E631" i="4"/>
  <c r="E629" i="4"/>
  <c r="E627" i="4"/>
  <c r="E625" i="4"/>
  <c r="E623" i="4"/>
  <c r="E621" i="4"/>
  <c r="E619" i="4"/>
  <c r="E881" i="4"/>
  <c r="C786" i="4"/>
  <c r="E443" i="4"/>
  <c r="C989" i="4"/>
  <c r="G232" i="4"/>
  <c r="D239" i="4"/>
  <c r="F245" i="4"/>
  <c r="C252" i="4"/>
  <c r="G264" i="4"/>
  <c r="D271" i="4"/>
  <c r="F277" i="4"/>
  <c r="C284" i="4"/>
  <c r="E290" i="4"/>
  <c r="E381" i="4"/>
  <c r="E609" i="4"/>
  <c r="E606" i="4"/>
  <c r="E899" i="4"/>
  <c r="E887" i="4"/>
  <c r="E867" i="4"/>
  <c r="E864" i="4"/>
  <c r="E816" i="4"/>
  <c r="D813" i="4"/>
  <c r="E634" i="4"/>
  <c r="C1056" i="4"/>
  <c r="D755" i="4"/>
  <c r="D229" i="4"/>
  <c r="E823" i="4"/>
  <c r="I52" i="16" s="1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347" i="4"/>
  <c r="D1345" i="4"/>
  <c r="D1343" i="4"/>
  <c r="D1339" i="4"/>
  <c r="D1337" i="4"/>
  <c r="D1262" i="4"/>
  <c r="D1333" i="4"/>
  <c r="D1258" i="4"/>
  <c r="D1331" i="4"/>
  <c r="D1327" i="4"/>
  <c r="D1323" i="4"/>
  <c r="D1321" i="4"/>
  <c r="D1319" i="4"/>
  <c r="D1317" i="4"/>
  <c r="D1236" i="4"/>
  <c r="D1311" i="4"/>
  <c r="D1309" i="4"/>
  <c r="D1305" i="4"/>
  <c r="D1230" i="4"/>
  <c r="D1303" i="4"/>
  <c r="D1228" i="4"/>
  <c r="D1226" i="4"/>
  <c r="D1224" i="4"/>
  <c r="D1295" i="4"/>
  <c r="D1220" i="4"/>
  <c r="D1216" i="4"/>
  <c r="D1214" i="4"/>
  <c r="D1212" i="4"/>
  <c r="D1287" i="4"/>
  <c r="D1285" i="4"/>
  <c r="D1210" i="4"/>
  <c r="D1206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H61" i="21" s="1"/>
  <c r="D1012" i="4"/>
  <c r="D1028" i="4"/>
  <c r="D1099" i="4"/>
  <c r="D1097" i="4"/>
  <c r="D1063" i="4"/>
  <c r="D1061" i="4"/>
  <c r="D1483" i="4"/>
  <c r="D1467" i="4"/>
  <c r="D1455" i="4"/>
  <c r="D1441" i="4"/>
  <c r="G50" i="17"/>
  <c r="G598" i="4"/>
  <c r="G297" i="4"/>
  <c r="F812" i="4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531" i="4"/>
  <c r="F230" i="4"/>
  <c r="F883" i="4"/>
  <c r="F658" i="4"/>
  <c r="F432" i="4"/>
  <c r="F426" i="4"/>
  <c r="F652" i="4"/>
  <c r="F412" i="4"/>
  <c r="F638" i="4"/>
  <c r="F863" i="4"/>
  <c r="F636" i="4"/>
  <c r="F861" i="4"/>
  <c r="F410" i="4"/>
  <c r="F859" i="4"/>
  <c r="F634" i="4"/>
  <c r="F408" i="4"/>
  <c r="F404" i="4"/>
  <c r="F630" i="4"/>
  <c r="F855" i="4"/>
  <c r="F396" i="4"/>
  <c r="F622" i="4"/>
  <c r="F839" i="4"/>
  <c r="F614" i="4"/>
  <c r="F388" i="4"/>
  <c r="F608" i="4"/>
  <c r="F833" i="4"/>
  <c r="D1342" i="4"/>
  <c r="D1330" i="4"/>
  <c r="D1318" i="4"/>
  <c r="D1306" i="4"/>
  <c r="H49" i="20" s="1"/>
  <c r="D1231" i="4"/>
  <c r="D1294" i="4"/>
  <c r="D1219" i="4"/>
  <c r="C1428" i="4"/>
  <c r="C1054" i="4"/>
  <c r="G50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H63" i="17"/>
  <c r="E251" i="4"/>
  <c r="F664" i="4"/>
  <c r="F624" i="4"/>
  <c r="F877" i="4"/>
  <c r="F847" i="4"/>
  <c r="D1025" i="4"/>
  <c r="F820" i="4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547" i="4"/>
  <c r="F246" i="4"/>
  <c r="J62" i="16" s="1"/>
  <c r="C546" i="4"/>
  <c r="C771" i="4"/>
  <c r="E544" i="4"/>
  <c r="E243" i="4"/>
  <c r="I62" i="16" s="1"/>
  <c r="F539" i="4"/>
  <c r="F764" i="4"/>
  <c r="E235" i="4"/>
  <c r="E536" i="4"/>
  <c r="D533" i="4"/>
  <c r="D758" i="4"/>
  <c r="F668" i="4"/>
  <c r="F893" i="4"/>
  <c r="F891" i="4"/>
  <c r="F666" i="4"/>
  <c r="F440" i="4"/>
  <c r="F436" i="4"/>
  <c r="F662" i="4"/>
  <c r="F656" i="4"/>
  <c r="F881" i="4"/>
  <c r="F875" i="4"/>
  <c r="F650" i="4"/>
  <c r="F424" i="4"/>
  <c r="F610" i="4"/>
  <c r="F835" i="4"/>
  <c r="F384" i="4"/>
  <c r="F831" i="4"/>
  <c r="F606" i="4"/>
  <c r="F380" i="4"/>
  <c r="D1334" i="4"/>
  <c r="D1322" i="4"/>
  <c r="D1235" i="4"/>
  <c r="D1310" i="4"/>
  <c r="D1298" i="4"/>
  <c r="D1223" i="4"/>
  <c r="D1286" i="4"/>
  <c r="D1211" i="4"/>
  <c r="D1096" i="4"/>
  <c r="D1470" i="4"/>
  <c r="D1021" i="4"/>
  <c r="D1458" i="4"/>
  <c r="D1009" i="4"/>
  <c r="D1084" i="4"/>
  <c r="D1064" i="4"/>
  <c r="D989" i="4"/>
  <c r="F70" i="15"/>
  <c r="D232" i="4"/>
  <c r="G257" i="4"/>
  <c r="F398" i="4"/>
  <c r="F430" i="4"/>
  <c r="E592" i="4"/>
  <c r="G566" i="4"/>
  <c r="F865" i="4"/>
  <c r="G791" i="4"/>
  <c r="G1465" i="4" s="1"/>
  <c r="D1112" i="4"/>
  <c r="F755" i="4"/>
  <c r="F530" i="4"/>
  <c r="J39" i="16" s="1"/>
  <c r="F229" i="4"/>
  <c r="C819" i="4"/>
  <c r="C293" i="4"/>
  <c r="C594" i="4"/>
  <c r="D814" i="4"/>
  <c r="D589" i="4"/>
  <c r="D288" i="4"/>
  <c r="E584" i="4"/>
  <c r="E809" i="4"/>
  <c r="F278" i="4"/>
  <c r="F804" i="4"/>
  <c r="C578" i="4"/>
  <c r="C803" i="4"/>
  <c r="D272" i="4"/>
  <c r="D798" i="4"/>
  <c r="D790" i="4"/>
  <c r="D565" i="4"/>
  <c r="F788" i="4"/>
  <c r="F563" i="4"/>
  <c r="F262" i="4"/>
  <c r="C787" i="4"/>
  <c r="C261" i="4"/>
  <c r="C562" i="4"/>
  <c r="E785" i="4"/>
  <c r="E259" i="4"/>
  <c r="F555" i="4"/>
  <c r="F254" i="4"/>
  <c r="F780" i="4"/>
  <c r="C779" i="4"/>
  <c r="C253" i="4"/>
  <c r="C554" i="4"/>
  <c r="D549" i="4"/>
  <c r="D248" i="4"/>
  <c r="D240" i="4"/>
  <c r="D541" i="4"/>
  <c r="G759" i="4"/>
  <c r="G1433" i="4" s="1"/>
  <c r="G233" i="4"/>
  <c r="F670" i="4"/>
  <c r="F895" i="4"/>
  <c r="F660" i="4"/>
  <c r="F434" i="4"/>
  <c r="F885" i="4"/>
  <c r="F879" i="4"/>
  <c r="F428" i="4"/>
  <c r="F648" i="4"/>
  <c r="F873" i="4"/>
  <c r="F646" i="4"/>
  <c r="F420" i="4"/>
  <c r="F871" i="4"/>
  <c r="F869" i="4"/>
  <c r="F418" i="4"/>
  <c r="F867" i="4"/>
  <c r="F642" i="4"/>
  <c r="F416" i="4"/>
  <c r="F853" i="4"/>
  <c r="F628" i="4"/>
  <c r="F402" i="4"/>
  <c r="F626" i="4"/>
  <c r="F851" i="4"/>
  <c r="F400" i="4"/>
  <c r="F845" i="4"/>
  <c r="F620" i="4"/>
  <c r="F394" i="4"/>
  <c r="F618" i="4"/>
  <c r="F843" i="4"/>
  <c r="F392" i="4"/>
  <c r="F386" i="4"/>
  <c r="F612" i="4"/>
  <c r="D1346" i="4"/>
  <c r="D1271" i="4"/>
  <c r="D1338" i="4"/>
  <c r="D1251" i="4"/>
  <c r="D1326" i="4"/>
  <c r="D1314" i="4"/>
  <c r="D1227" i="4"/>
  <c r="D1302" i="4"/>
  <c r="D1290" i="4"/>
  <c r="D1215" i="4"/>
  <c r="D1282" i="4"/>
  <c r="D120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E70" i="15"/>
  <c r="F238" i="4"/>
  <c r="D264" i="4"/>
  <c r="G289" i="4"/>
  <c r="D296" i="4"/>
  <c r="F406" i="4"/>
  <c r="F438" i="4"/>
  <c r="C586" i="4"/>
  <c r="E560" i="4"/>
  <c r="G558" i="4"/>
  <c r="F674" i="4"/>
  <c r="F644" i="4"/>
  <c r="F616" i="4"/>
  <c r="F897" i="4"/>
  <c r="F837" i="4"/>
  <c r="F796" i="4"/>
  <c r="E761" i="4"/>
  <c r="D1076" i="4"/>
  <c r="G51" i="21"/>
  <c r="F823" i="4"/>
  <c r="C1340" i="4"/>
  <c r="C1391" i="4"/>
  <c r="C1488" i="4"/>
  <c r="C1464" i="4"/>
  <c r="C1436" i="4"/>
  <c r="C559" i="4"/>
  <c r="D830" i="4"/>
  <c r="C898" i="4"/>
  <c r="C673" i="4"/>
  <c r="G39" i="18" s="1"/>
  <c r="C784" i="4"/>
  <c r="D605" i="4"/>
  <c r="G294" i="4"/>
  <c r="G34" i="21"/>
  <c r="C52" i="15" s="1"/>
  <c r="F445" i="4"/>
  <c r="F876" i="4"/>
  <c r="F423" i="4"/>
  <c r="F860" i="4"/>
  <c r="F629" i="4"/>
  <c r="F393" i="4"/>
  <c r="F391" i="4"/>
  <c r="C1278" i="4"/>
  <c r="E559" i="4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51" i="18" s="1"/>
  <c r="D842" i="4"/>
  <c r="C1411" i="4"/>
  <c r="C1419" i="4"/>
  <c r="D559" i="4"/>
  <c r="C1328" i="4"/>
  <c r="E673" i="4"/>
  <c r="E898" i="4"/>
  <c r="E784" i="4"/>
  <c r="E617" i="4"/>
  <c r="D1307" i="4"/>
  <c r="E605" i="4"/>
  <c r="D1353" i="4"/>
  <c r="D673" i="4"/>
  <c r="H39" i="18" s="1"/>
  <c r="D617" i="4"/>
  <c r="H55" i="17"/>
  <c r="F425" i="4"/>
  <c r="F409" i="4"/>
  <c r="G293" i="4"/>
  <c r="G819" i="4"/>
  <c r="G1493" i="4" s="1"/>
  <c r="G594" i="4"/>
  <c r="G811" i="4"/>
  <c r="G1485" i="4" s="1"/>
  <c r="G285" i="4"/>
  <c r="G586" i="4"/>
  <c r="D276" i="4"/>
  <c r="D577" i="4"/>
  <c r="F792" i="4"/>
  <c r="F266" i="4"/>
  <c r="F567" i="4"/>
  <c r="C257" i="4"/>
  <c r="G63" i="16" s="1"/>
  <c r="C783" i="4"/>
  <c r="C558" i="4"/>
  <c r="C775" i="4"/>
  <c r="C550" i="4"/>
  <c r="C249" i="4"/>
  <c r="C542" i="4"/>
  <c r="C767" i="4"/>
  <c r="C241" i="4"/>
  <c r="E757" i="4"/>
  <c r="E532" i="4"/>
  <c r="E231" i="4"/>
  <c r="F443" i="4"/>
  <c r="F894" i="4"/>
  <c r="F669" i="4"/>
  <c r="F868" i="4"/>
  <c r="F417" i="4"/>
  <c r="F858" i="4"/>
  <c r="F633" i="4"/>
  <c r="F840" i="4"/>
  <c r="F389" i="4"/>
  <c r="D1328" i="4"/>
  <c r="D1253" i="4"/>
  <c r="D995" i="4"/>
  <c r="D1444" i="4"/>
  <c r="D1070" i="4"/>
  <c r="F651" i="4"/>
  <c r="C823" i="4"/>
  <c r="C598" i="4"/>
  <c r="F816" i="4"/>
  <c r="F591" i="4"/>
  <c r="F290" i="4"/>
  <c r="E813" i="4"/>
  <c r="E588" i="4"/>
  <c r="E287" i="4"/>
  <c r="F808" i="4"/>
  <c r="F282" i="4"/>
  <c r="F583" i="4"/>
  <c r="G803" i="4"/>
  <c r="G1477" i="4" s="1"/>
  <c r="G578" i="4"/>
  <c r="G277" i="4"/>
  <c r="F800" i="4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441" i="4"/>
  <c r="F892" i="4"/>
  <c r="F886" i="4"/>
  <c r="F661" i="4"/>
  <c r="F435" i="4"/>
  <c r="F880" i="4"/>
  <c r="F429" i="4"/>
  <c r="F655" i="4"/>
  <c r="F872" i="4"/>
  <c r="F647" i="4"/>
  <c r="F421" i="4"/>
  <c r="F866" i="4"/>
  <c r="F641" i="4"/>
  <c r="F415" i="4"/>
  <c r="F411" i="4"/>
  <c r="F637" i="4"/>
  <c r="F862" i="4"/>
  <c r="F856" i="4"/>
  <c r="F631" i="4"/>
  <c r="F405" i="4"/>
  <c r="F625" i="4"/>
  <c r="F850" i="4"/>
  <c r="F399" i="4"/>
  <c r="F621" i="4"/>
  <c r="F395" i="4"/>
  <c r="F613" i="4"/>
  <c r="F838" i="4"/>
  <c r="F387" i="4"/>
  <c r="F609" i="4"/>
  <c r="F834" i="4"/>
  <c r="F383" i="4"/>
  <c r="D1344" i="4"/>
  <c r="D1269" i="4"/>
  <c r="D1336" i="4"/>
  <c r="D1261" i="4"/>
  <c r="D1320" i="4"/>
  <c r="D1245" i="4"/>
  <c r="D1312" i="4"/>
  <c r="D1237" i="4"/>
  <c r="D1304" i="4"/>
  <c r="D1229" i="4"/>
  <c r="D1296" i="4"/>
  <c r="D1221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F298" i="4"/>
  <c r="J64" i="16" s="1"/>
  <c r="F824" i="4"/>
  <c r="F599" i="4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535" i="4"/>
  <c r="F234" i="4"/>
  <c r="F673" i="4"/>
  <c r="F898" i="4"/>
  <c r="F447" i="4"/>
  <c r="F890" i="4"/>
  <c r="F665" i="4"/>
  <c r="F884" i="4"/>
  <c r="F433" i="4"/>
  <c r="F427" i="4"/>
  <c r="F653" i="4"/>
  <c r="F870" i="4"/>
  <c r="F645" i="4"/>
  <c r="F419" i="4"/>
  <c r="F852" i="4"/>
  <c r="F627" i="4"/>
  <c r="F401" i="4"/>
  <c r="F848" i="4"/>
  <c r="F397" i="4"/>
  <c r="F623" i="4"/>
  <c r="F844" i="4"/>
  <c r="F619" i="4"/>
  <c r="F836" i="4"/>
  <c r="F611" i="4"/>
  <c r="F385" i="4"/>
  <c r="F832" i="4"/>
  <c r="F381" i="4"/>
  <c r="F607" i="4"/>
  <c r="D1340" i="4"/>
  <c r="D1265" i="4"/>
  <c r="D1332" i="4"/>
  <c r="D1257" i="4"/>
  <c r="D1316" i="4"/>
  <c r="D1241" i="4"/>
  <c r="D1308" i="4"/>
  <c r="D1233" i="4"/>
  <c r="D1300" i="4"/>
  <c r="D1225" i="4"/>
  <c r="D1292" i="4"/>
  <c r="D1284" i="4"/>
  <c r="D1209" i="4"/>
  <c r="D1496" i="4"/>
  <c r="D1047" i="4"/>
  <c r="H70" i="21" s="1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F407" i="4"/>
  <c r="J62" i="18" s="1"/>
  <c r="F439" i="4"/>
  <c r="F635" i="4"/>
  <c r="F615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543" i="4"/>
  <c r="F242" i="4"/>
  <c r="D762" i="4"/>
  <c r="D537" i="4"/>
  <c r="D236" i="4"/>
  <c r="C830" i="4"/>
  <c r="C379" i="4"/>
  <c r="C605" i="4"/>
  <c r="G37" i="18" s="1"/>
  <c r="F888" i="4"/>
  <c r="F663" i="4"/>
  <c r="F437" i="4"/>
  <c r="F882" i="4"/>
  <c r="F657" i="4"/>
  <c r="F431" i="4"/>
  <c r="F874" i="4"/>
  <c r="F649" i="4"/>
  <c r="F864" i="4"/>
  <c r="F413" i="4"/>
  <c r="F639" i="4"/>
  <c r="F854" i="4"/>
  <c r="F403" i="4"/>
  <c r="F617" i="4"/>
  <c r="F842" i="4"/>
  <c r="C1353" i="4"/>
  <c r="C1203" i="4"/>
  <c r="D1249" i="4"/>
  <c r="D1324" i="4"/>
  <c r="D1288" i="4"/>
  <c r="D1213" i="4"/>
  <c r="D1440" i="4"/>
  <c r="D1066" i="4"/>
  <c r="D991" i="4"/>
  <c r="F659" i="4"/>
  <c r="D1217" i="4"/>
  <c r="D1082" i="4"/>
  <c r="D1456" i="4"/>
  <c r="D1007" i="4"/>
  <c r="H62" i="21" s="1"/>
  <c r="F846" i="4"/>
  <c r="D1074" i="4"/>
  <c r="D1448" i="4"/>
  <c r="D999" i="4"/>
  <c r="C297" i="4"/>
  <c r="G64" i="16" s="1"/>
  <c r="F643" i="4"/>
  <c r="D1003" i="4"/>
  <c r="D1452" i="4"/>
  <c r="D1078" i="4"/>
  <c r="F667" i="4"/>
  <c r="F878" i="4"/>
  <c r="D802" i="4"/>
  <c r="F444" i="4"/>
  <c r="F294" i="4"/>
  <c r="G291" i="4"/>
  <c r="D446" i="4"/>
  <c r="C448" i="4"/>
  <c r="E1262" i="4"/>
  <c r="E1238" i="4"/>
  <c r="E1217" i="4"/>
  <c r="E1207" i="4"/>
  <c r="D1272" i="4"/>
  <c r="G1270" i="4"/>
  <c r="G1419" i="4" s="1"/>
  <c r="D1267" i="4"/>
  <c r="G1264" i="4"/>
  <c r="G1413" i="4" s="1"/>
  <c r="E1263" i="4"/>
  <c r="G1261" i="4"/>
  <c r="G1410" i="4" s="1"/>
  <c r="E1260" i="4"/>
  <c r="D1259" i="4"/>
  <c r="G1257" i="4"/>
  <c r="G1406" i="4" s="1"/>
  <c r="E1256" i="4"/>
  <c r="I60" i="20" s="1"/>
  <c r="D1255" i="4"/>
  <c r="E1253" i="4"/>
  <c r="D1252" i="4"/>
  <c r="G1250" i="4"/>
  <c r="G1399" i="4" s="1"/>
  <c r="G1247" i="4"/>
  <c r="G1396" i="4" s="1"/>
  <c r="D1246" i="4"/>
  <c r="G1244" i="4"/>
  <c r="G1393" i="4" s="1"/>
  <c r="E1243" i="4"/>
  <c r="D1242" i="4"/>
  <c r="G1240" i="4"/>
  <c r="G1389" i="4" s="1"/>
  <c r="E1239" i="4"/>
  <c r="E294" i="4"/>
  <c r="F291" i="4"/>
  <c r="E446" i="4"/>
  <c r="C1272" i="4"/>
  <c r="F1270" i="4"/>
  <c r="F1419" i="4" s="1"/>
  <c r="C1269" i="4"/>
  <c r="C1267" i="4"/>
  <c r="F1264" i="4"/>
  <c r="F1413" i="4" s="1"/>
  <c r="F1261" i="4"/>
  <c r="F1410" i="4" s="1"/>
  <c r="C1259" i="4"/>
  <c r="F1257" i="4"/>
  <c r="F1406" i="4" s="1"/>
  <c r="C1255" i="4"/>
  <c r="C1252" i="4"/>
  <c r="F1250" i="4"/>
  <c r="F1399" i="4" s="1"/>
  <c r="C1249" i="4"/>
  <c r="F1247" i="4"/>
  <c r="F1396" i="4" s="1"/>
  <c r="C1246" i="4"/>
  <c r="F1244" i="4"/>
  <c r="F1393" i="4" s="1"/>
  <c r="C1242" i="4"/>
  <c r="F1240" i="4"/>
  <c r="F1389" i="4" s="1"/>
  <c r="F1237" i="4"/>
  <c r="F1386" i="4" s="1"/>
  <c r="F442" i="4"/>
  <c r="E291" i="4"/>
  <c r="D447" i="4"/>
  <c r="E1254" i="4"/>
  <c r="E1233" i="4"/>
  <c r="E1214" i="4"/>
  <c r="G1271" i="4"/>
  <c r="G1420" i="4" s="1"/>
  <c r="D1270" i="4"/>
  <c r="E1268" i="4"/>
  <c r="E1266" i="4"/>
  <c r="E1264" i="4"/>
  <c r="D1263" i="4"/>
  <c r="E1261" i="4"/>
  <c r="D1260" i="4"/>
  <c r="G1258" i="4"/>
  <c r="G1407" i="4" s="1"/>
  <c r="E1257" i="4"/>
  <c r="D1256" i="4"/>
  <c r="G1254" i="4"/>
  <c r="G1403" i="4" s="1"/>
  <c r="G1251" i="4"/>
  <c r="G1400" i="4" s="1"/>
  <c r="E1250" i="4"/>
  <c r="G1248" i="4"/>
  <c r="G1397" i="4" s="1"/>
  <c r="E1247" i="4"/>
  <c r="G1245" i="4"/>
  <c r="G1394" i="4" s="1"/>
  <c r="E1244" i="4"/>
  <c r="D1243" i="4"/>
  <c r="G1241" i="4"/>
  <c r="G1390" i="4" s="1"/>
  <c r="E1240" i="4"/>
  <c r="D1239" i="4"/>
  <c r="E447" i="4"/>
  <c r="F1271" i="4"/>
  <c r="F1420" i="4" s="1"/>
  <c r="C1270" i="4"/>
  <c r="C1263" i="4"/>
  <c r="C1260" i="4"/>
  <c r="F1258" i="4"/>
  <c r="F1407" i="4" s="1"/>
  <c r="C1256" i="4"/>
  <c r="F1254" i="4"/>
  <c r="F1403" i="4" s="1"/>
  <c r="C1253" i="4"/>
  <c r="F1251" i="4"/>
  <c r="F1400" i="4" s="1"/>
  <c r="F1248" i="4"/>
  <c r="F1397" i="4" s="1"/>
  <c r="F1245" i="4"/>
  <c r="F1394" i="4" s="1"/>
  <c r="C1243" i="4"/>
  <c r="F1241" i="4"/>
  <c r="F1390" i="4" s="1"/>
  <c r="C1239" i="4"/>
  <c r="F448" i="4"/>
  <c r="E293" i="4"/>
  <c r="D448" i="4"/>
  <c r="E1270" i="4"/>
  <c r="E1249" i="4"/>
  <c r="E1230" i="4"/>
  <c r="E1210" i="4"/>
  <c r="E1204" i="4"/>
  <c r="G1272" i="4"/>
  <c r="G1421" i="4" s="1"/>
  <c r="E1271" i="4"/>
  <c r="I61" i="20" s="1"/>
  <c r="G1269" i="4"/>
  <c r="G1418" i="4" s="1"/>
  <c r="D1268" i="4"/>
  <c r="D1266" i="4"/>
  <c r="D1264" i="4"/>
  <c r="G1262" i="4"/>
  <c r="G1411" i="4" s="1"/>
  <c r="G1259" i="4"/>
  <c r="G1408" i="4" s="1"/>
  <c r="E1258" i="4"/>
  <c r="G1255" i="4"/>
  <c r="G1404" i="4" s="1"/>
  <c r="D1254" i="4"/>
  <c r="G1252" i="4"/>
  <c r="G1401" i="4" s="1"/>
  <c r="E1251" i="4"/>
  <c r="D1250" i="4"/>
  <c r="E1248" i="4"/>
  <c r="D1247" i="4"/>
  <c r="E1245" i="4"/>
  <c r="D1244" i="4"/>
  <c r="G1242" i="4"/>
  <c r="G1391" i="4" s="1"/>
  <c r="E1241" i="4"/>
  <c r="D1240" i="4"/>
  <c r="G1238" i="4"/>
  <c r="G1387" i="4" s="1"/>
  <c r="G292" i="4"/>
  <c r="E448" i="4"/>
  <c r="F1272" i="4"/>
  <c r="F1421" i="4" s="1"/>
  <c r="F1269" i="4"/>
  <c r="F1418" i="4" s="1"/>
  <c r="C1268" i="4"/>
  <c r="C1266" i="4"/>
  <c r="C1264" i="4"/>
  <c r="F1262" i="4"/>
  <c r="F1411" i="4" s="1"/>
  <c r="C1261" i="4"/>
  <c r="F1259" i="4"/>
  <c r="F1408" i="4" s="1"/>
  <c r="C1257" i="4"/>
  <c r="F1255" i="4"/>
  <c r="F1404" i="4" s="1"/>
  <c r="C1254" i="4"/>
  <c r="F1252" i="4"/>
  <c r="F1401" i="4" s="1"/>
  <c r="C1250" i="4"/>
  <c r="C1247" i="4"/>
  <c r="C1244" i="4"/>
  <c r="F1242" i="4"/>
  <c r="F1391" i="4" s="1"/>
  <c r="F446" i="4"/>
  <c r="F292" i="4"/>
  <c r="F293" i="4"/>
  <c r="H70" i="15"/>
  <c r="E1246" i="4"/>
  <c r="D1234" i="4"/>
  <c r="E1235" i="4"/>
  <c r="G1236" i="4"/>
  <c r="G1385" i="4" s="1"/>
  <c r="F1239" i="4"/>
  <c r="F1388" i="4" s="1"/>
  <c r="F1243" i="4"/>
  <c r="F1392" i="4" s="1"/>
  <c r="F1249" i="4"/>
  <c r="F1398" i="4" s="1"/>
  <c r="F1260" i="4"/>
  <c r="F1409" i="4" s="1"/>
  <c r="E1265" i="4"/>
  <c r="F1235" i="4"/>
  <c r="F1384" i="4" s="1"/>
  <c r="C1237" i="4"/>
  <c r="G1239" i="4"/>
  <c r="G1388" i="4" s="1"/>
  <c r="G1243" i="4"/>
  <c r="G1392" i="4" s="1"/>
  <c r="G1249" i="4"/>
  <c r="G1398" i="4" s="1"/>
  <c r="E1255" i="4"/>
  <c r="G1260" i="4"/>
  <c r="G1409" i="4" s="1"/>
  <c r="E1267" i="4"/>
  <c r="C447" i="4"/>
  <c r="E292" i="4"/>
  <c r="H42" i="17"/>
  <c r="I40" i="16"/>
  <c r="G70" i="15"/>
  <c r="G42" i="17"/>
  <c r="H40" i="16"/>
  <c r="J55" i="17"/>
  <c r="K55" i="17"/>
  <c r="G55" i="17"/>
  <c r="J42" i="17"/>
  <c r="K63" i="17"/>
  <c r="I55" i="17"/>
  <c r="G61" i="20" l="1"/>
  <c r="G62" i="16"/>
  <c r="I59" i="20"/>
  <c r="H60" i="20"/>
  <c r="H58" i="21"/>
  <c r="I38" i="20"/>
  <c r="H39" i="20"/>
  <c r="H46" i="21"/>
  <c r="J63" i="16"/>
  <c r="I50" i="20"/>
  <c r="H63" i="18"/>
  <c r="I62" i="18"/>
  <c r="G32" i="17"/>
  <c r="G33" i="17" s="1"/>
  <c r="J63" i="18"/>
  <c r="G46" i="21"/>
  <c r="I37" i="20"/>
  <c r="H38" i="16"/>
  <c r="H39" i="16"/>
  <c r="G63" i="18"/>
  <c r="J52" i="16"/>
  <c r="H61" i="20"/>
  <c r="H51" i="16"/>
  <c r="G60" i="20"/>
  <c r="G62" i="20" s="1"/>
  <c r="G39" i="20"/>
  <c r="H62" i="16"/>
  <c r="H38" i="20"/>
  <c r="I61" i="18"/>
  <c r="I64" i="16"/>
  <c r="I65" i="16" s="1"/>
  <c r="I66" i="16" s="1"/>
  <c r="J61" i="18"/>
  <c r="H39" i="21"/>
  <c r="G61" i="18"/>
  <c r="G64" i="18" s="1"/>
  <c r="G65" i="18" s="1"/>
  <c r="H50" i="20"/>
  <c r="H52" i="16"/>
  <c r="I63" i="18"/>
  <c r="G59" i="20"/>
  <c r="J40" i="16"/>
  <c r="I39" i="20"/>
  <c r="H59" i="20"/>
  <c r="H62" i="20" s="1"/>
  <c r="H64" i="20" s="1"/>
  <c r="H65" i="20" s="1"/>
  <c r="H37" i="20"/>
  <c r="G37" i="20"/>
  <c r="H48" i="20"/>
  <c r="G37" i="21"/>
  <c r="H64" i="18"/>
  <c r="H65" i="18" s="1"/>
  <c r="H30" i="18"/>
  <c r="H31" i="18" s="1"/>
  <c r="I48" i="20"/>
  <c r="I50" i="16"/>
  <c r="I68" i="17"/>
  <c r="G76" i="17"/>
  <c r="G65" i="16"/>
  <c r="G66" i="16" s="1"/>
  <c r="J65" i="16"/>
  <c r="J66" i="16" s="1"/>
  <c r="I62" i="20"/>
  <c r="I64" i="20" s="1"/>
  <c r="I50" i="17"/>
  <c r="K76" i="17"/>
  <c r="H76" i="17"/>
  <c r="G49" i="18"/>
  <c r="J68" i="17"/>
  <c r="G64" i="21"/>
  <c r="G66" i="21" s="1"/>
  <c r="G67" i="21" s="1"/>
  <c r="C54" i="15" s="1"/>
  <c r="H38" i="21"/>
  <c r="H65" i="16"/>
  <c r="H66" i="16" s="1"/>
  <c r="G52" i="16"/>
  <c r="K50" i="17"/>
  <c r="G39" i="21"/>
  <c r="I38" i="16"/>
  <c r="H64" i="21"/>
  <c r="H38" i="18"/>
  <c r="H51" i="21"/>
  <c r="I51" i="16"/>
  <c r="G40" i="16"/>
  <c r="I31" i="20"/>
  <c r="I33" i="20" s="1"/>
  <c r="I34" i="20" s="1"/>
  <c r="G30" i="18"/>
  <c r="G31" i="18" s="1"/>
  <c r="H41" i="17"/>
  <c r="I39" i="16"/>
  <c r="H50" i="16"/>
  <c r="J51" i="18"/>
  <c r="K54" i="17"/>
  <c r="H37" i="18"/>
  <c r="K41" i="17"/>
  <c r="I39" i="18"/>
  <c r="J51" i="16"/>
  <c r="J38" i="18"/>
  <c r="H54" i="17"/>
  <c r="H31" i="20"/>
  <c r="G31" i="20"/>
  <c r="H37" i="21"/>
  <c r="G38" i="21"/>
  <c r="G49" i="21"/>
  <c r="G52" i="21" s="1"/>
  <c r="I51" i="18"/>
  <c r="J49" i="18"/>
  <c r="H49" i="18"/>
  <c r="G50" i="18"/>
  <c r="H31" i="16"/>
  <c r="H32" i="16" s="1"/>
  <c r="J63" i="17"/>
  <c r="G38" i="18"/>
  <c r="G40" i="18" s="1"/>
  <c r="G41" i="18" s="1"/>
  <c r="J50" i="16"/>
  <c r="I41" i="17"/>
  <c r="H49" i="21"/>
  <c r="I37" i="18"/>
  <c r="I30" i="18"/>
  <c r="I31" i="18" s="1"/>
  <c r="J38" i="16"/>
  <c r="J31" i="16"/>
  <c r="J32" i="16" s="1"/>
  <c r="G51" i="20"/>
  <c r="I49" i="18"/>
  <c r="H50" i="18"/>
  <c r="J54" i="17"/>
  <c r="I50" i="18"/>
  <c r="I31" i="16"/>
  <c r="I32" i="16" s="1"/>
  <c r="H30" i="21"/>
  <c r="H41" i="16"/>
  <c r="H42" i="16" s="1"/>
  <c r="I38" i="18"/>
  <c r="J41" i="17"/>
  <c r="J50" i="18"/>
  <c r="J39" i="18"/>
  <c r="G30" i="21"/>
  <c r="G38" i="16"/>
  <c r="G39" i="16"/>
  <c r="J30" i="18"/>
  <c r="J31" i="18" s="1"/>
  <c r="H50" i="21"/>
  <c r="J37" i="18"/>
  <c r="G31" i="16"/>
  <c r="G32" i="16" s="1"/>
  <c r="G50" i="16"/>
  <c r="G51" i="16"/>
  <c r="J41" i="16" l="1"/>
  <c r="J42" i="16" s="1"/>
  <c r="J64" i="18"/>
  <c r="J65" i="18" s="1"/>
  <c r="J69" i="18" s="1"/>
  <c r="H106" i="15" s="1"/>
  <c r="I64" i="18"/>
  <c r="I65" i="18" s="1"/>
  <c r="I69" i="18" s="1"/>
  <c r="G106" i="15" s="1"/>
  <c r="H53" i="16"/>
  <c r="H54" i="16" s="1"/>
  <c r="H69" i="18"/>
  <c r="F106" i="15" s="1"/>
  <c r="H33" i="18"/>
  <c r="H67" i="18"/>
  <c r="H68" i="18" s="1"/>
  <c r="F105" i="15" s="1"/>
  <c r="I53" i="16"/>
  <c r="H66" i="20"/>
  <c r="D123" i="15" s="1"/>
  <c r="G68" i="16"/>
  <c r="G69" i="16" s="1"/>
  <c r="E89" i="15" s="1"/>
  <c r="H40" i="21"/>
  <c r="H42" i="21" s="1"/>
  <c r="J70" i="16"/>
  <c r="H90" i="15" s="1"/>
  <c r="G45" i="18"/>
  <c r="G70" i="16"/>
  <c r="E90" i="15" s="1"/>
  <c r="J33" i="18"/>
  <c r="G33" i="18"/>
  <c r="G34" i="18" s="1"/>
  <c r="I41" i="16"/>
  <c r="I42" i="16" s="1"/>
  <c r="G52" i="18"/>
  <c r="J68" i="16"/>
  <c r="H40" i="18"/>
  <c r="H41" i="18" s="1"/>
  <c r="I66" i="20"/>
  <c r="D122" i="15"/>
  <c r="I65" i="20"/>
  <c r="G64" i="20"/>
  <c r="G65" i="20" s="1"/>
  <c r="G40" i="20"/>
  <c r="J67" i="18"/>
  <c r="J68" i="18" s="1"/>
  <c r="I67" i="18"/>
  <c r="G69" i="18"/>
  <c r="E106" i="15" s="1"/>
  <c r="G67" i="18"/>
  <c r="G68" i="18" s="1"/>
  <c r="G68" i="21"/>
  <c r="H70" i="16"/>
  <c r="F90" i="15" s="1"/>
  <c r="H68" i="16"/>
  <c r="H69" i="16" s="1"/>
  <c r="I70" i="16"/>
  <c r="G90" i="15" s="1"/>
  <c r="I68" i="16"/>
  <c r="I69" i="16" s="1"/>
  <c r="H46" i="16"/>
  <c r="H45" i="16"/>
  <c r="J45" i="16"/>
  <c r="J46" i="16"/>
  <c r="G40" i="21"/>
  <c r="G42" i="21" s="1"/>
  <c r="H66" i="21"/>
  <c r="H67" i="21" s="1"/>
  <c r="D54" i="15" s="1"/>
  <c r="G34" i="16"/>
  <c r="H40" i="20"/>
  <c r="I51" i="20"/>
  <c r="I40" i="20"/>
  <c r="G33" i="20"/>
  <c r="G34" i="20" s="1"/>
  <c r="C114" i="15" s="1"/>
  <c r="G53" i="20"/>
  <c r="G32" i="21"/>
  <c r="G33" i="21" s="1"/>
  <c r="C45" i="15" s="1"/>
  <c r="H32" i="21"/>
  <c r="H33" i="21" s="1"/>
  <c r="D45" i="15" s="1"/>
  <c r="G54" i="21"/>
  <c r="G43" i="18"/>
  <c r="J34" i="16"/>
  <c r="H44" i="16"/>
  <c r="H56" i="16"/>
  <c r="H34" i="16"/>
  <c r="H35" i="16" s="1"/>
  <c r="J44" i="16"/>
  <c r="I34" i="16"/>
  <c r="H33" i="20"/>
  <c r="H34" i="20" s="1"/>
  <c r="D114" i="15" s="1"/>
  <c r="H51" i="20"/>
  <c r="J53" i="16"/>
  <c r="J54" i="16" s="1"/>
  <c r="I33" i="18"/>
  <c r="J52" i="18"/>
  <c r="J53" i="18" s="1"/>
  <c r="I40" i="18"/>
  <c r="I41" i="18" s="1"/>
  <c r="H52" i="18"/>
  <c r="H53" i="18" s="1"/>
  <c r="I52" i="18"/>
  <c r="I53" i="18" s="1"/>
  <c r="H52" i="21"/>
  <c r="J40" i="18"/>
  <c r="J41" i="18" s="1"/>
  <c r="G41" i="16"/>
  <c r="G42" i="16" s="1"/>
  <c r="G53" i="16"/>
  <c r="G54" i="16" s="1"/>
  <c r="I68" i="18" l="1"/>
  <c r="I54" i="16"/>
  <c r="I58" i="16" s="1"/>
  <c r="G87" i="15" s="1"/>
  <c r="G55" i="18"/>
  <c r="G53" i="18"/>
  <c r="G57" i="18" s="1"/>
  <c r="E103" i="15" s="1"/>
  <c r="H58" i="16"/>
  <c r="F87" i="15" s="1"/>
  <c r="G35" i="16"/>
  <c r="E81" i="15" s="1"/>
  <c r="I34" i="18"/>
  <c r="G97" i="15" s="1"/>
  <c r="I35" i="16"/>
  <c r="G81" i="15" s="1"/>
  <c r="J34" i="18"/>
  <c r="H97" i="15" s="1"/>
  <c r="J35" i="16"/>
  <c r="H81" i="15" s="1"/>
  <c r="H34" i="18"/>
  <c r="F97" i="15" s="1"/>
  <c r="I56" i="16"/>
  <c r="I57" i="16" s="1"/>
  <c r="G86" i="15" s="1"/>
  <c r="H70" i="18"/>
  <c r="H67" i="20"/>
  <c r="J69" i="16"/>
  <c r="J71" i="16" s="1"/>
  <c r="F84" i="15"/>
  <c r="G66" i="20"/>
  <c r="C123" i="15" s="1"/>
  <c r="F81" i="15"/>
  <c r="I67" i="20"/>
  <c r="E97" i="15"/>
  <c r="I44" i="16"/>
  <c r="I45" i="16"/>
  <c r="G83" i="15" s="1"/>
  <c r="I57" i="18"/>
  <c r="H57" i="18"/>
  <c r="I45" i="18"/>
  <c r="J45" i="18"/>
  <c r="H45" i="18"/>
  <c r="E100" i="15"/>
  <c r="H43" i="18"/>
  <c r="G71" i="16"/>
  <c r="G42" i="20"/>
  <c r="G43" i="20" s="1"/>
  <c r="C116" i="15" s="1"/>
  <c r="I53" i="20"/>
  <c r="I54" i="20" s="1"/>
  <c r="H42" i="20"/>
  <c r="H43" i="20" s="1"/>
  <c r="D116" i="15" s="1"/>
  <c r="G55" i="20"/>
  <c r="C120" i="15" s="1"/>
  <c r="G69" i="21"/>
  <c r="C55" i="15"/>
  <c r="H105" i="15"/>
  <c r="J70" i="18"/>
  <c r="E105" i="15"/>
  <c r="G70" i="18"/>
  <c r="G89" i="15"/>
  <c r="I71" i="16"/>
  <c r="C122" i="15"/>
  <c r="F89" i="15"/>
  <c r="H71" i="16"/>
  <c r="G105" i="15"/>
  <c r="I70" i="18"/>
  <c r="H44" i="21"/>
  <c r="D48" i="15" s="1"/>
  <c r="H68" i="21"/>
  <c r="G44" i="21"/>
  <c r="C48" i="15" s="1"/>
  <c r="G56" i="21"/>
  <c r="C51" i="15" s="1"/>
  <c r="H83" i="15"/>
  <c r="G46" i="16"/>
  <c r="G45" i="16"/>
  <c r="J56" i="16"/>
  <c r="J57" i="16" s="1"/>
  <c r="J58" i="16"/>
  <c r="H87" i="15" s="1"/>
  <c r="J55" i="18"/>
  <c r="J56" i="18" s="1"/>
  <c r="H102" i="15" s="1"/>
  <c r="J57" i="18"/>
  <c r="H103" i="15" s="1"/>
  <c r="G56" i="16"/>
  <c r="G58" i="16"/>
  <c r="E87" i="15" s="1"/>
  <c r="I42" i="20"/>
  <c r="I44" i="20" s="1"/>
  <c r="G54" i="20"/>
  <c r="C119" i="15" s="1"/>
  <c r="H53" i="20"/>
  <c r="H54" i="20" s="1"/>
  <c r="G43" i="21"/>
  <c r="C47" i="15" s="1"/>
  <c r="G55" i="21"/>
  <c r="C50" i="15" s="1"/>
  <c r="H54" i="21"/>
  <c r="G44" i="18"/>
  <c r="E99" i="15" s="1"/>
  <c r="J43" i="18"/>
  <c r="H55" i="18"/>
  <c r="I55" i="18"/>
  <c r="I43" i="18"/>
  <c r="F83" i="15"/>
  <c r="H57" i="16"/>
  <c r="H84" i="15"/>
  <c r="G44" i="16"/>
  <c r="H43" i="21"/>
  <c r="H59" i="16" l="1"/>
  <c r="H89" i="15"/>
  <c r="G67" i="20"/>
  <c r="G56" i="18"/>
  <c r="G58" i="18" s="1"/>
  <c r="I44" i="18"/>
  <c r="G99" i="15" s="1"/>
  <c r="H44" i="18"/>
  <c r="H46" i="18" s="1"/>
  <c r="I56" i="18"/>
  <c r="G102" i="15" s="1"/>
  <c r="G44" i="20"/>
  <c r="C117" i="15" s="1"/>
  <c r="F100" i="15"/>
  <c r="F103" i="15"/>
  <c r="I46" i="16"/>
  <c r="G84" i="15" s="1"/>
  <c r="H100" i="15"/>
  <c r="H55" i="20"/>
  <c r="D120" i="15" s="1"/>
  <c r="I55" i="20"/>
  <c r="I56" i="20" s="1"/>
  <c r="H44" i="20"/>
  <c r="D117" i="15" s="1"/>
  <c r="E84" i="15"/>
  <c r="H69" i="21"/>
  <c r="D55" i="15"/>
  <c r="H56" i="21"/>
  <c r="D51" i="15" s="1"/>
  <c r="H47" i="16"/>
  <c r="G56" i="20"/>
  <c r="I43" i="20"/>
  <c r="I45" i="20" s="1"/>
  <c r="D119" i="15"/>
  <c r="G45" i="21"/>
  <c r="G57" i="21"/>
  <c r="H55" i="21"/>
  <c r="G46" i="18"/>
  <c r="J44" i="18"/>
  <c r="H99" i="15" s="1"/>
  <c r="H56" i="18"/>
  <c r="H58" i="18" s="1"/>
  <c r="G100" i="15"/>
  <c r="G103" i="15"/>
  <c r="F86" i="15"/>
  <c r="E83" i="15"/>
  <c r="J47" i="16"/>
  <c r="I59" i="16"/>
  <c r="J59" i="16"/>
  <c r="H86" i="15"/>
  <c r="H45" i="21"/>
  <c r="D47" i="15"/>
  <c r="J58" i="18"/>
  <c r="G57" i="16"/>
  <c r="E102" i="15" l="1"/>
  <c r="F99" i="15"/>
  <c r="H45" i="20"/>
  <c r="G45" i="20"/>
  <c r="I47" i="16"/>
  <c r="H57" i="21"/>
  <c r="J46" i="18"/>
  <c r="H56" i="20"/>
  <c r="D50" i="15"/>
  <c r="F102" i="15"/>
  <c r="I58" i="18"/>
  <c r="I46" i="18"/>
  <c r="G47" i="16"/>
  <c r="G59" i="16"/>
  <c r="E86" i="15"/>
  <c r="G41" i="17"/>
  <c r="G54" i="17" l="1"/>
  <c r="I54" i="17" l="1"/>
  <c r="H67" i="17"/>
  <c r="I67" i="17"/>
  <c r="K67" i="17"/>
  <c r="J67" i="17"/>
  <c r="G67" i="17"/>
  <c r="K42" i="17"/>
  <c r="H68" i="17"/>
  <c r="H50" i="17"/>
  <c r="J76" i="17"/>
  <c r="J50" i="17"/>
  <c r="I42" i="17"/>
  <c r="I76" i="17"/>
  <c r="I63" i="17"/>
  <c r="G68" i="17"/>
  <c r="H32" i="17"/>
  <c r="H33" i="17" s="1"/>
  <c r="J32" i="17"/>
  <c r="J33" i="17" s="1"/>
  <c r="K32" i="17"/>
  <c r="K33" i="17" s="1"/>
  <c r="I32" i="17"/>
  <c r="I33" i="17" s="1"/>
  <c r="K35" i="17" l="1"/>
  <c r="K36" i="17" s="1"/>
  <c r="I35" i="17"/>
  <c r="I36" i="17" s="1"/>
  <c r="H35" i="17"/>
  <c r="G35" i="17"/>
  <c r="J35" i="17"/>
  <c r="J36" i="17" s="1"/>
  <c r="H40" i="17"/>
  <c r="H43" i="17" s="1"/>
  <c r="H44" i="17" s="1"/>
  <c r="K66" i="17"/>
  <c r="K69" i="17" s="1"/>
  <c r="K70" i="17" s="1"/>
  <c r="K40" i="17"/>
  <c r="K43" i="17" s="1"/>
  <c r="K44" i="17" s="1"/>
  <c r="I40" i="17"/>
  <c r="I43" i="17" s="1"/>
  <c r="I44" i="17" s="1"/>
  <c r="G40" i="17"/>
  <c r="G43" i="17" s="1"/>
  <c r="G44" i="17" s="1"/>
  <c r="J40" i="17"/>
  <c r="J43" i="17" s="1"/>
  <c r="J44" i="17" s="1"/>
  <c r="I66" i="17"/>
  <c r="I69" i="17" s="1"/>
  <c r="I70" i="17" s="1"/>
  <c r="J53" i="17"/>
  <c r="J56" i="17" s="1"/>
  <c r="J57" i="17" s="1"/>
  <c r="I53" i="17"/>
  <c r="I56" i="17" s="1"/>
  <c r="I57" i="17" s="1"/>
  <c r="J66" i="17"/>
  <c r="J69" i="17" s="1"/>
  <c r="J70" i="17" s="1"/>
  <c r="H66" i="17"/>
  <c r="H69" i="17" s="1"/>
  <c r="H70" i="17" s="1"/>
  <c r="G66" i="17"/>
  <c r="G69" i="17" s="1"/>
  <c r="G70" i="17" s="1"/>
  <c r="G53" i="17"/>
  <c r="G56" i="17" s="1"/>
  <c r="G57" i="17" s="1"/>
  <c r="H53" i="17"/>
  <c r="H56" i="17" s="1"/>
  <c r="H57" i="17" s="1"/>
  <c r="K53" i="17"/>
  <c r="K56" i="17" s="1"/>
  <c r="K57" i="17" s="1"/>
  <c r="G36" i="17" l="1"/>
  <c r="D63" i="15" s="1"/>
  <c r="H36" i="17"/>
  <c r="E63" i="15" s="1"/>
  <c r="F63" i="15"/>
  <c r="G63" i="15"/>
  <c r="H63" i="15"/>
  <c r="I61" i="17"/>
  <c r="F69" i="15" s="1"/>
  <c r="I59" i="17"/>
  <c r="G46" i="17"/>
  <c r="G48" i="17"/>
  <c r="D66" i="15" s="1"/>
  <c r="H72" i="17"/>
  <c r="H74" i="17"/>
  <c r="E73" i="15" s="1"/>
  <c r="K74" i="17"/>
  <c r="H73" i="15" s="1"/>
  <c r="K72" i="17"/>
  <c r="I72" i="17"/>
  <c r="I48" i="17"/>
  <c r="F66" i="15" s="1"/>
  <c r="I46" i="17"/>
  <c r="G59" i="17"/>
  <c r="K48" i="17"/>
  <c r="H66" i="15" s="1"/>
  <c r="K46" i="17"/>
  <c r="J59" i="17"/>
  <c r="J72" i="17"/>
  <c r="J74" i="17"/>
  <c r="G73" i="15" s="1"/>
  <c r="H61" i="17"/>
  <c r="E69" i="15" s="1"/>
  <c r="H59" i="17"/>
  <c r="J46" i="17"/>
  <c r="H46" i="17"/>
  <c r="G72" i="17"/>
  <c r="K59" i="17"/>
  <c r="K61" i="17"/>
  <c r="H69" i="15" s="1"/>
  <c r="K73" i="17" l="1"/>
  <c r="K75" i="17" s="1"/>
  <c r="J60" i="17"/>
  <c r="G68" i="15" s="1"/>
  <c r="J61" i="17"/>
  <c r="G69" i="15" s="1"/>
  <c r="G60" i="17"/>
  <c r="D68" i="15" s="1"/>
  <c r="I60" i="17"/>
  <c r="I62" i="17" s="1"/>
  <c r="H73" i="17"/>
  <c r="E72" i="15" s="1"/>
  <c r="H60" i="17"/>
  <c r="H62" i="17" s="1"/>
  <c r="G61" i="17"/>
  <c r="D69" i="15" s="1"/>
  <c r="G73" i="17"/>
  <c r="D72" i="15" s="1"/>
  <c r="K47" i="17"/>
  <c r="K49" i="17" s="1"/>
  <c r="J47" i="17"/>
  <c r="G65" i="15" s="1"/>
  <c r="I47" i="17"/>
  <c r="F65" i="15" s="1"/>
  <c r="H47" i="17"/>
  <c r="E65" i="15" s="1"/>
  <c r="K60" i="17"/>
  <c r="H68" i="15" s="1"/>
  <c r="G47" i="17"/>
  <c r="G49" i="17" s="1"/>
  <c r="H48" i="17"/>
  <c r="E66" i="15" s="1"/>
  <c r="J48" i="17"/>
  <c r="G66" i="15" s="1"/>
  <c r="I73" i="17"/>
  <c r="J73" i="17"/>
  <c r="J75" i="17" s="1"/>
  <c r="I74" i="17"/>
  <c r="F73" i="15" s="1"/>
  <c r="G74" i="17"/>
  <c r="D73" i="15" s="1"/>
  <c r="H72" i="15" l="1"/>
  <c r="E68" i="15"/>
  <c r="F68" i="15"/>
  <c r="H75" i="17"/>
  <c r="I49" i="17"/>
  <c r="J62" i="17"/>
  <c r="G72" i="15"/>
  <c r="K62" i="17"/>
  <c r="G75" i="17"/>
  <c r="G62" i="17"/>
  <c r="I75" i="17"/>
  <c r="H65" i="15"/>
  <c r="D65" i="15"/>
  <c r="J49" i="17"/>
  <c r="H49" i="17"/>
  <c r="F72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5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7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J17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5" authorId="0" shapeId="0" xr:uid="{00000000-0006-0000-0000-000004000000}">
      <text>
        <r>
          <rPr>
            <sz val="14"/>
            <color indexed="81"/>
            <rFont val="Arial"/>
            <family val="2"/>
          </rPr>
          <t xml:space="preserve">Número de niños menores de 16 años
</t>
        </r>
      </text>
    </comment>
    <comment ref="D25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<sst xmlns="http://schemas.openxmlformats.org/spreadsheetml/2006/main" count="603" uniqueCount="84">
  <si>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</si>
  <si>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</si>
  <si>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</si>
  <si>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</si>
  <si>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</si>
  <si>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</si>
  <si>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</si>
  <si>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</si>
  <si>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</si>
  <si>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</si>
  <si>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</si>
  <si>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</si>
  <si>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</si>
  <si>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</si>
  <si>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</si>
  <si>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</si>
  <si>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</si>
  <si>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</si>
  <si>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</si>
  <si>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</si>
  <si>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</si>
  <si>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</si>
  <si>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</si>
  <si>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</si>
  <si>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</si>
  <si>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</si>
  <si>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</si>
  <si>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</si>
  <si>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</si>
  <si>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</si>
  <si>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</si>
  <si>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</si>
  <si>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</si>
  <si>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</si>
  <si>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Número de niños menores de 10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</si>
  <si>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</si>
  <si>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</si>
  <si>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</si>
  <si>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</si>
  <si>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</si>
  <si>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</si>
  <si>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</si>
  <si>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</si>
  <si>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</si>
  <si>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</si>
  <si>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</si>
  <si>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</si>
  <si>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</si>
  <si>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</si>
  <si>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</si>
  <si>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</si>
  <si>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</si>
  <si>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</si>
  <si>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</si>
  <si>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</si>
  <si>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</si>
  <si>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</si>
  <si>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</si>
  <si>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</si>
  <si>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</si>
  <si>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</si>
  <si>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</si>
  <si>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</si>
  <si>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</si>
  <si>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</si>
  <si>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</si>
  <si>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</si>
  <si>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</si>
  <si>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</si>
  <si>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</si>
  <si>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</si>
  <si>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</si>
  <si>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FECHA DE LA COTIZACIÓN:</t>
  </si>
  <si>
    <t>Ahorros en tarifas de prima para niños (pago annual)*</t>
  </si>
  <si>
    <t>Descuento (20%):</t>
  </si>
  <si>
    <t>Tarifas originales</t>
  </si>
  <si>
    <t>Variante con coaseguro fuera del país de residencia</t>
  </si>
  <si>
    <t>Tarifas mensuales</t>
  </si>
  <si>
    <t>Costo de tarifa mensual 2 a 12</t>
  </si>
  <si>
    <t>Tarifas mensual</t>
  </si>
  <si>
    <t>Ajuste por variante con coaseguro fuera del país de residencia</t>
  </si>
  <si>
    <t>$</t>
  </si>
  <si>
    <t>Tarifas en US $ -   Efectivas a partir del 1ro de enero de  2022</t>
  </si>
  <si>
    <t xml:space="preserve">Tarifas en US $ -   Efectivas a partir del 1ro de enero de  2022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</si>
</sst>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  <numFmt numFmtId="169" formatCode="0.000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8"/>
      <name val="Microsoft Sans Serif"/>
      <family val="2"/>
    </font>
    <font>
      <sz val="16"/>
      <name val="Microsoft Sans Serif"/>
      <family val="2"/>
    </font>
    <font>
      <b/>
      <sz val="16"/>
      <name val="Microsoft Sans Serif"/>
      <family val="2"/>
    </font>
    <font>
      <b/>
      <sz val="16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b/>
      <sz val="14"/>
      <color rgb="FF00B0F0"/>
      <name val="Arial"/>
      <family val="2"/>
    </font>
    <font>
      <sz val="10"/>
      <color rgb="FF000000"/>
      <name val="Calibri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sz val="16"/>
      <color theme="0"/>
      <name val="Arial"/>
      <family val="2"/>
    </font>
    <font>
      <sz val="16"/>
      <color rgb="FFFF0000"/>
      <name val="Arial"/>
      <family val="2"/>
    </font>
    <font>
      <sz val="14"/>
      <color indexed="9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14"/>
      <color theme="0"/>
      <name val="Microsoft Sans Serif"/>
      <family val="2"/>
    </font>
    <font>
      <sz val="16"/>
      <color indexed="8"/>
      <name val="Microsoft Sans Serif"/>
      <family val="2"/>
    </font>
    <font>
      <b/>
      <sz val="16"/>
      <color indexed="8"/>
      <name val="Microsoft Sans Serif"/>
      <family val="2"/>
    </font>
    <font>
      <sz val="14"/>
      <color indexed="9"/>
      <name val="Microsoft Sans Serif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9C8"/>
        <bgColor indexed="64"/>
      </patternFill>
    </fill>
  </fills>
  <borders count="73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FBFBF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3" fontId="19" fillId="0" borderId="0" applyFont="0" applyFill="0" applyBorder="0" applyAlignment="0" applyProtection="0"/>
    <xf numFmtId="0" fontId="26" fillId="0" borderId="0">
      <alignment vertical="top"/>
    </xf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8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0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0" fontId="41" fillId="0" borderId="26" applyNumberFormat="0" applyFill="0" applyAlignment="0" applyProtection="0"/>
    <xf numFmtId="0" fontId="4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5" fillId="16" borderId="27" applyNumberFormat="0" applyAlignment="0" applyProtection="0"/>
    <xf numFmtId="0" fontId="46" fillId="17" borderId="28" applyNumberFormat="0" applyAlignment="0" applyProtection="0"/>
    <xf numFmtId="0" fontId="47" fillId="17" borderId="27" applyNumberFormat="0" applyAlignment="0" applyProtection="0"/>
    <xf numFmtId="0" fontId="48" fillId="0" borderId="29" applyNumberFormat="0" applyFill="0" applyAlignment="0" applyProtection="0"/>
    <xf numFmtId="0" fontId="49" fillId="18" borderId="3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2" applyNumberFormat="0" applyFill="0" applyAlignment="0" applyProtection="0"/>
    <xf numFmtId="0" fontId="5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53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3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31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542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2" fillId="0" borderId="0" xfId="0" applyFont="1" applyProtection="1"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0" fontId="16" fillId="0" borderId="0" xfId="0" applyFont="1" applyAlignment="1" applyProtection="1">
      <alignment horizontal="center"/>
      <protection hidden="1"/>
    </xf>
    <xf numFmtId="0" fontId="19" fillId="2" borderId="6" xfId="0" applyFont="1" applyFill="1" applyBorder="1" applyProtection="1"/>
    <xf numFmtId="0" fontId="20" fillId="2" borderId="0" xfId="0" applyFont="1" applyFill="1" applyBorder="1" applyProtection="1"/>
    <xf numFmtId="0" fontId="20" fillId="2" borderId="0" xfId="0" applyFont="1" applyFill="1" applyBorder="1" applyAlignment="1" applyProtection="1">
      <alignment horizontal="center"/>
    </xf>
    <xf numFmtId="0" fontId="19" fillId="2" borderId="0" xfId="0" quotePrefix="1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0" fillId="0" borderId="6" xfId="357" applyNumberFormat="1" applyFont="1" applyBorder="1" applyAlignment="1"/>
    <xf numFmtId="167" fontId="0" fillId="0" borderId="6" xfId="357" applyNumberFormat="1" applyFont="1" applyBorder="1"/>
    <xf numFmtId="0" fontId="19" fillId="0" borderId="6" xfId="0" applyFont="1" applyFill="1" applyBorder="1" applyProtection="1"/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367"/>
    <xf numFmtId="0" fontId="10" fillId="2" borderId="6" xfId="367" applyFont="1" applyFill="1" applyBorder="1" applyProtection="1"/>
    <xf numFmtId="0" fontId="20" fillId="2" borderId="0" xfId="367" applyFont="1" applyFill="1" applyBorder="1" applyProtection="1"/>
    <xf numFmtId="0" fontId="10" fillId="2" borderId="0" xfId="367" quotePrefix="1" applyFont="1" applyFill="1" applyBorder="1" applyProtection="1"/>
    <xf numFmtId="0" fontId="10" fillId="2" borderId="12" xfId="367" applyFont="1" applyFill="1" applyBorder="1" applyProtection="1"/>
    <xf numFmtId="0" fontId="10" fillId="2" borderId="7" xfId="367" quotePrefix="1" applyFont="1" applyFill="1" applyBorder="1" applyProtection="1"/>
    <xf numFmtId="0" fontId="20" fillId="2" borderId="5" xfId="367" applyFont="1" applyFill="1" applyBorder="1" applyAlignment="1" applyProtection="1">
      <alignment horizontal="center"/>
    </xf>
    <xf numFmtId="0" fontId="28" fillId="0" borderId="14" xfId="367" applyBorder="1"/>
    <xf numFmtId="0" fontId="10" fillId="0" borderId="0" xfId="541"/>
    <xf numFmtId="0" fontId="10" fillId="2" borderId="6" xfId="541" applyFont="1" applyFill="1" applyBorder="1" applyProtection="1"/>
    <xf numFmtId="0" fontId="20" fillId="2" borderId="0" xfId="541" applyFont="1" applyFill="1" applyBorder="1" applyProtection="1"/>
    <xf numFmtId="0" fontId="10" fillId="2" borderId="0" xfId="541" quotePrefix="1" applyFont="1" applyFill="1" applyBorder="1" applyProtection="1"/>
    <xf numFmtId="0" fontId="10" fillId="2" borderId="12" xfId="541" applyFont="1" applyFill="1" applyBorder="1" applyProtection="1"/>
    <xf numFmtId="0" fontId="10" fillId="2" borderId="7" xfId="541" quotePrefix="1" applyFont="1" applyFill="1" applyBorder="1" applyProtection="1"/>
    <xf numFmtId="0" fontId="20" fillId="2" borderId="5" xfId="541" applyFont="1" applyFill="1" applyBorder="1" applyAlignment="1" applyProtection="1">
      <alignment horizontal="center"/>
    </xf>
    <xf numFmtId="0" fontId="10" fillId="0" borderId="14" xfId="541" applyBorder="1"/>
    <xf numFmtId="43" fontId="27" fillId="3" borderId="16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20" fillId="2" borderId="0" xfId="0" applyNumberFormat="1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7" fillId="0" borderId="0" xfId="0" applyFont="1" applyBorder="1" applyAlignment="1" applyProtection="1">
      <protection hidden="1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4" fillId="0" borderId="0" xfId="0" applyFont="1" applyBorder="1" applyAlignment="1" applyProtection="1">
      <alignment horizontal="right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Protection="1">
      <protection locked="0"/>
    </xf>
    <xf numFmtId="0" fontId="15" fillId="0" borderId="0" xfId="0" applyFont="1" applyFill="1" applyBorder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12" fillId="0" borderId="0" xfId="0" applyFont="1" applyBorder="1" applyAlignment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5" fillId="0" borderId="0" xfId="0" applyFont="1" applyBorder="1" applyAlignment="1" applyProtection="1">
      <alignment horizontal="right"/>
      <protection hidden="1"/>
    </xf>
    <xf numFmtId="0" fontId="56" fillId="0" borderId="0" xfId="0" applyFont="1" applyAlignment="1" applyProtection="1">
      <alignment horizontal="center"/>
      <protection hidden="1"/>
    </xf>
    <xf numFmtId="0" fontId="56" fillId="0" borderId="0" xfId="0" applyFont="1" applyFill="1" applyAlignment="1" applyProtection="1">
      <alignment horizontal="center"/>
      <protection hidden="1"/>
    </xf>
    <xf numFmtId="0" fontId="56" fillId="0" borderId="0" xfId="0" applyFont="1" applyFill="1" applyBorder="1" applyAlignment="1" applyProtection="1">
      <alignment horizontal="center"/>
      <protection hidden="1"/>
    </xf>
    <xf numFmtId="0" fontId="59" fillId="0" borderId="0" xfId="0" applyFont="1" applyFill="1" applyBorder="1" applyAlignment="1" applyProtection="1">
      <alignment vertical="center"/>
      <protection hidden="1"/>
    </xf>
    <xf numFmtId="0" fontId="3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4" fillId="0" borderId="0" xfId="0" applyFont="1" applyFill="1" applyBorder="1" applyAlignment="1" applyProtection="1">
      <alignment horizontal="center"/>
      <protection hidden="1"/>
    </xf>
    <xf numFmtId="44" fontId="35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/>
    </xf>
    <xf numFmtId="0" fontId="0" fillId="0" borderId="0" xfId="0" applyFont="1" applyAlignment="1" applyProtection="1">
      <alignment vertical="center"/>
    </xf>
    <xf numFmtId="0" fontId="54" fillId="0" borderId="0" xfId="0" applyFont="1" applyFill="1" applyBorder="1" applyAlignment="1" applyProtection="1">
      <alignment vertical="center"/>
      <protection hidden="1"/>
    </xf>
    <xf numFmtId="44" fontId="60" fillId="0" borderId="0" xfId="0" applyNumberFormat="1" applyFont="1" applyFill="1" applyBorder="1" applyAlignment="1" applyProtection="1">
      <alignment vertical="center"/>
      <protection hidden="1"/>
    </xf>
    <xf numFmtId="9" fontId="3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</xf>
    <xf numFmtId="44" fontId="61" fillId="0" borderId="0" xfId="0" applyNumberFormat="1" applyFont="1" applyFill="1" applyBorder="1" applyAlignment="1" applyProtection="1">
      <alignment vertical="center"/>
      <protection hidden="1"/>
    </xf>
    <xf numFmtId="0" fontId="35" fillId="0" borderId="0" xfId="0" applyFont="1" applyFill="1" applyBorder="1" applyAlignment="1" applyProtection="1">
      <alignment horizontal="center" vertical="center" wrapText="1" shrinkToFit="1"/>
      <protection hidden="1"/>
    </xf>
    <xf numFmtId="0" fontId="62" fillId="0" borderId="0" xfId="0" applyFont="1" applyProtection="1"/>
    <xf numFmtId="0" fontId="59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59" fillId="0" borderId="0" xfId="0" applyFont="1" applyBorder="1" applyAlignment="1" applyProtection="1">
      <protection hidden="1"/>
    </xf>
    <xf numFmtId="0" fontId="0" fillId="0" borderId="0" xfId="0" applyFont="1"/>
    <xf numFmtId="165" fontId="55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center"/>
      <protection hidden="1"/>
    </xf>
    <xf numFmtId="43" fontId="27" fillId="3" borderId="46" xfId="1311" applyNumberFormat="1" applyFont="1" applyFill="1" applyBorder="1" applyAlignment="1">
      <alignment vertical="center"/>
    </xf>
    <xf numFmtId="0" fontId="65" fillId="0" borderId="0" xfId="0" applyFont="1" applyAlignment="1" applyProtection="1"/>
    <xf numFmtId="0" fontId="65" fillId="0" borderId="0" xfId="0" applyFont="1" applyBorder="1" applyAlignment="1" applyProtection="1">
      <protection hidden="1"/>
    </xf>
    <xf numFmtId="0" fontId="35" fillId="0" borderId="0" xfId="623" applyFont="1" applyFill="1" applyBorder="1" applyAlignment="1">
      <alignment vertical="center" wrapText="1" readingOrder="1"/>
    </xf>
    <xf numFmtId="0" fontId="31" fillId="0" borderId="0" xfId="623" applyFont="1" applyFill="1" applyBorder="1" applyAlignment="1">
      <alignment horizontal="right" vertical="center" wrapText="1" indent="1" readingOrder="1"/>
    </xf>
    <xf numFmtId="0" fontId="32" fillId="0" borderId="0" xfId="624" applyFont="1" applyFill="1" applyBorder="1" applyAlignment="1">
      <alignment horizontal="right" vertical="center" wrapText="1" indent="1" readingOrder="1"/>
    </xf>
    <xf numFmtId="0" fontId="32" fillId="0" borderId="0" xfId="623" applyFont="1" applyFill="1" applyBorder="1" applyAlignment="1">
      <alignment vertical="center" wrapText="1"/>
    </xf>
    <xf numFmtId="0" fontId="35" fillId="0" borderId="0" xfId="1309" applyFont="1" applyFill="1" applyBorder="1" applyAlignment="1">
      <alignment vertical="center" wrapText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4" fillId="0" borderId="0" xfId="623" applyFont="1" applyFill="1" applyBorder="1" applyAlignment="1">
      <alignment horizontal="left" vertical="center" wrapText="1" readingOrder="1"/>
    </xf>
    <xf numFmtId="0" fontId="34" fillId="0" borderId="0" xfId="623" applyFont="1" applyFill="1" applyBorder="1" applyAlignment="1">
      <alignment horizontal="right" vertical="center" readingOrder="1"/>
    </xf>
    <xf numFmtId="0" fontId="33" fillId="0" borderId="0" xfId="623" applyFont="1" applyFill="1" applyBorder="1"/>
    <xf numFmtId="0" fontId="33" fillId="0" borderId="0" xfId="623" applyFont="1" applyFill="1" applyBorder="1" applyAlignment="1">
      <alignment horizontal="right" vertical="center" wrapText="1" indent="1" readingOrder="1"/>
    </xf>
    <xf numFmtId="0" fontId="33" fillId="0" borderId="0" xfId="623" applyFont="1" applyFill="1" applyBorder="1" applyAlignment="1">
      <alignment vertical="center" wrapText="1"/>
    </xf>
    <xf numFmtId="0" fontId="34" fillId="0" borderId="0" xfId="623" applyFont="1" applyFill="1" applyBorder="1" applyAlignment="1">
      <alignment horizontal="right" vertical="center" wrapText="1" indent="1" readingOrder="1"/>
    </xf>
    <xf numFmtId="0" fontId="34" fillId="0" borderId="0" xfId="1308" applyFont="1" applyFill="1" applyBorder="1" applyAlignment="1">
      <alignment horizontal="right" vertical="center" wrapText="1" indent="1" readingOrder="1"/>
    </xf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right" vertical="center"/>
    </xf>
    <xf numFmtId="9" fontId="32" fillId="0" borderId="0" xfId="623" applyNumberFormat="1" applyFont="1" applyFill="1" applyBorder="1" applyAlignment="1">
      <alignment horizontal="right" indent="1" readingOrder="1"/>
    </xf>
    <xf numFmtId="0" fontId="32" fillId="0" borderId="0" xfId="623" applyFont="1" applyFill="1" applyBorder="1" applyAlignment="1">
      <alignment horizontal="right" vertical="center" wrapText="1"/>
    </xf>
    <xf numFmtId="0" fontId="35" fillId="0" borderId="0" xfId="1309" applyFont="1" applyFill="1" applyBorder="1" applyAlignment="1">
      <alignment horizontal="right" vertical="center" wrapText="1" indent="1" readingOrder="1"/>
    </xf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vertical="center" wrapText="1" readingOrder="1"/>
    </xf>
    <xf numFmtId="0" fontId="31" fillId="0" borderId="0" xfId="1309" applyFont="1" applyFill="1" applyBorder="1" applyAlignment="1">
      <alignment horizontal="right" vertical="center" wrapText="1" indent="1" readingOrder="1"/>
    </xf>
    <xf numFmtId="0" fontId="32" fillId="0" borderId="0" xfId="1309" applyFont="1" applyFill="1" applyBorder="1" applyAlignment="1">
      <alignment vertical="center" wrapText="1"/>
    </xf>
    <xf numFmtId="0" fontId="32" fillId="0" borderId="0" xfId="1309" applyFont="1" applyFill="1" applyBorder="1" applyAlignment="1">
      <alignment horizontal="right" vertical="center" wrapText="1" indent="1" readingOrder="1"/>
    </xf>
    <xf numFmtId="0" fontId="34" fillId="0" borderId="0" xfId="1309" applyFont="1" applyFill="1" applyBorder="1" applyAlignment="1">
      <alignment horizontal="left" vertical="center" wrapText="1" readingOrder="1"/>
    </xf>
    <xf numFmtId="0" fontId="34" fillId="0" borderId="0" xfId="1309" applyFont="1" applyFill="1" applyBorder="1" applyAlignment="1">
      <alignment horizontal="right" vertical="center" readingOrder="1"/>
    </xf>
    <xf numFmtId="0" fontId="33" fillId="0" borderId="0" xfId="1309" applyFont="1" applyFill="1" applyBorder="1"/>
    <xf numFmtId="0" fontId="33" fillId="0" borderId="0" xfId="1309" applyFont="1" applyFill="1" applyBorder="1" applyAlignment="1">
      <alignment horizontal="right" vertical="center" wrapText="1" indent="1" readingOrder="1"/>
    </xf>
    <xf numFmtId="0" fontId="35" fillId="0" borderId="0" xfId="0" applyFont="1" applyFill="1" applyBorder="1" applyAlignment="1">
      <alignment horizontal="left" vertical="center" readingOrder="1"/>
    </xf>
    <xf numFmtId="9" fontId="35" fillId="0" borderId="0" xfId="1309" applyNumberFormat="1" applyFont="1" applyFill="1" applyBorder="1" applyAlignment="1">
      <alignment horizontal="right" readingOrder="1"/>
    </xf>
    <xf numFmtId="0" fontId="54" fillId="0" borderId="0" xfId="1309" applyFont="1" applyFill="1" applyBorder="1" applyAlignment="1">
      <alignment vertical="center" wrapText="1"/>
    </xf>
    <xf numFmtId="0" fontId="54" fillId="0" borderId="0" xfId="1309" applyFont="1" applyFill="1" applyBorder="1" applyAlignment="1">
      <alignment horizontal="right" vertical="center" wrapText="1" indent="1" readingOrder="1"/>
    </xf>
    <xf numFmtId="0" fontId="35" fillId="0" borderId="0" xfId="0" applyFont="1" applyFill="1" applyBorder="1" applyAlignment="1" applyProtection="1">
      <alignment vertical="center"/>
    </xf>
    <xf numFmtId="0" fontId="35" fillId="0" borderId="0" xfId="0" applyFont="1" applyFill="1" applyBorder="1" applyAlignment="1" applyProtection="1">
      <alignment horizontal="right" vertical="center"/>
    </xf>
    <xf numFmtId="0" fontId="35" fillId="0" borderId="0" xfId="624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right" vertical="center" readingOrder="1"/>
    </xf>
    <xf numFmtId="0" fontId="35" fillId="0" borderId="0" xfId="1309" applyFont="1" applyFill="1" applyBorder="1" applyAlignment="1">
      <alignment horizontal="left" vertical="center" wrapText="1" readingOrder="1"/>
    </xf>
    <xf numFmtId="0" fontId="54" fillId="0" borderId="0" xfId="1309" applyFont="1" applyFill="1" applyBorder="1"/>
    <xf numFmtId="0" fontId="35" fillId="0" borderId="0" xfId="610" applyFont="1" applyFill="1" applyBorder="1" applyAlignment="1">
      <alignment horizontal="left" vertical="center" readingOrder="1"/>
    </xf>
    <xf numFmtId="9" fontId="35" fillId="0" borderId="0" xfId="1309" applyNumberFormat="1" applyFont="1" applyFill="1" applyBorder="1" applyAlignment="1">
      <alignment readingOrder="1"/>
    </xf>
    <xf numFmtId="0" fontId="35" fillId="0" borderId="0" xfId="1309" applyFont="1" applyFill="1" applyBorder="1" applyAlignment="1">
      <alignment horizontal="right" readingOrder="1"/>
    </xf>
    <xf numFmtId="9" fontId="35" fillId="0" borderId="0" xfId="1309" applyNumberFormat="1" applyFont="1" applyFill="1" applyBorder="1" applyAlignment="1">
      <alignment vertical="center" readingOrder="1"/>
    </xf>
    <xf numFmtId="9" fontId="35" fillId="0" borderId="0" xfId="1309" applyNumberFormat="1" applyFont="1" applyFill="1" applyBorder="1" applyAlignment="1">
      <alignment horizontal="right" indent="1" readingOrder="1"/>
    </xf>
    <xf numFmtId="0" fontId="35" fillId="0" borderId="0" xfId="1309" applyFont="1" applyFill="1" applyBorder="1" applyAlignment="1">
      <alignment horizontal="right" indent="1" readingOrder="1"/>
    </xf>
    <xf numFmtId="0" fontId="35" fillId="0" borderId="0" xfId="1309" applyFont="1" applyFill="1" applyBorder="1" applyAlignment="1">
      <alignment horizontal="right" vertical="center" indent="1" readingOrder="1"/>
    </xf>
    <xf numFmtId="9" fontId="35" fillId="0" borderId="0" xfId="1309" applyNumberFormat="1" applyFont="1" applyFill="1" applyBorder="1" applyAlignment="1">
      <alignment horizontal="right" vertical="center" indent="1" readingOrder="1"/>
    </xf>
    <xf numFmtId="9" fontId="35" fillId="0" borderId="0" xfId="1309" applyNumberFormat="1" applyFont="1" applyFill="1" applyBorder="1" applyAlignment="1">
      <alignment horizontal="right" vertical="center" readingOrder="1"/>
    </xf>
    <xf numFmtId="0" fontId="64" fillId="0" borderId="0" xfId="0" applyFont="1" applyAlignment="1" applyProtection="1">
      <alignment horizontal="right"/>
    </xf>
    <xf numFmtId="0" fontId="63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66" fillId="0" borderId="0" xfId="0" applyFont="1" applyProtection="1">
      <protection hidden="1"/>
    </xf>
    <xf numFmtId="0" fontId="63" fillId="9" borderId="0" xfId="0" applyFont="1" applyFill="1" applyBorder="1" applyAlignment="1" applyProtection="1">
      <alignment horizontal="center" vertical="center"/>
      <protection hidden="1"/>
    </xf>
    <xf numFmtId="0" fontId="66" fillId="0" borderId="0" xfId="0" applyFont="1" applyBorder="1" applyAlignment="1" applyProtection="1">
      <protection hidden="1"/>
    </xf>
    <xf numFmtId="0" fontId="66" fillId="0" borderId="0" xfId="0" applyFont="1" applyBorder="1" applyProtection="1">
      <protection hidden="1"/>
    </xf>
    <xf numFmtId="0" fontId="67" fillId="0" borderId="0" xfId="0" applyFont="1" applyProtection="1">
      <protection hidden="1"/>
    </xf>
    <xf numFmtId="0" fontId="64" fillId="0" borderId="0" xfId="0" applyFont="1" applyProtection="1">
      <protection hidden="1"/>
    </xf>
    <xf numFmtId="0" fontId="64" fillId="0" borderId="0" xfId="0" applyFont="1" applyBorder="1" applyProtection="1"/>
    <xf numFmtId="0" fontId="64" fillId="0" borderId="0" xfId="0" applyFont="1" applyBorder="1" applyAlignment="1" applyProtection="1">
      <protection hidden="1"/>
    </xf>
    <xf numFmtId="0" fontId="64" fillId="0" borderId="0" xfId="0" applyFont="1" applyBorder="1" applyProtection="1">
      <protection hidden="1"/>
    </xf>
    <xf numFmtId="0" fontId="64" fillId="0" borderId="0" xfId="0" applyFont="1" applyBorder="1" applyAlignment="1" applyProtection="1">
      <alignment horizontal="left"/>
      <protection hidden="1"/>
    </xf>
    <xf numFmtId="44" fontId="70" fillId="0" borderId="0" xfId="0" applyNumberFormat="1" applyFont="1" applyFill="1" applyBorder="1" applyAlignment="1" applyProtection="1">
      <alignment vertical="center"/>
      <protection hidden="1"/>
    </xf>
    <xf numFmtId="44" fontId="71" fillId="0" borderId="0" xfId="0" applyNumberFormat="1" applyFont="1" applyFill="1" applyBorder="1" applyAlignment="1" applyProtection="1">
      <alignment vertical="center"/>
      <protection hidden="1"/>
    </xf>
    <xf numFmtId="0" fontId="56" fillId="0" borderId="0" xfId="0" applyFont="1" applyFill="1" applyBorder="1" applyAlignment="1" applyProtection="1">
      <alignment vertical="center"/>
      <protection hidden="1"/>
    </xf>
    <xf numFmtId="0" fontId="69" fillId="0" borderId="0" xfId="0" applyFont="1" applyBorder="1" applyAlignment="1" applyProtection="1">
      <protection hidden="1"/>
    </xf>
    <xf numFmtId="0" fontId="69" fillId="0" borderId="0" xfId="0" applyFont="1" applyBorder="1" applyProtection="1">
      <protection hidden="1"/>
    </xf>
    <xf numFmtId="0" fontId="69" fillId="0" borderId="0" xfId="0" applyFont="1" applyBorder="1" applyAlignment="1" applyProtection="1">
      <alignment horizontal="left"/>
      <protection hidden="1"/>
    </xf>
    <xf numFmtId="0" fontId="74" fillId="0" borderId="0" xfId="0" applyFont="1" applyProtection="1">
      <protection hidden="1"/>
    </xf>
    <xf numFmtId="0" fontId="74" fillId="0" borderId="0" xfId="0" applyFont="1" applyAlignment="1" applyProtection="1">
      <alignment horizontal="right"/>
      <protection hidden="1"/>
    </xf>
    <xf numFmtId="0" fontId="74" fillId="0" borderId="0" xfId="0" applyFont="1" applyBorder="1" applyProtection="1">
      <protection hidden="1"/>
    </xf>
    <xf numFmtId="44" fontId="74" fillId="0" borderId="0" xfId="1" applyFont="1" applyFill="1" applyBorder="1" applyAlignment="1" applyProtection="1">
      <alignment vertical="center"/>
      <protection hidden="1"/>
    </xf>
    <xf numFmtId="0" fontId="75" fillId="0" borderId="0" xfId="0" applyFont="1" applyBorder="1" applyProtection="1"/>
    <xf numFmtId="0" fontId="75" fillId="0" borderId="0" xfId="0" applyFont="1" applyBorder="1" applyProtection="1">
      <protection hidden="1"/>
    </xf>
    <xf numFmtId="0" fontId="74" fillId="0" borderId="0" xfId="0" applyFont="1" applyFill="1" applyBorder="1" applyAlignment="1" applyProtection="1">
      <alignment horizontal="center" vertical="center"/>
      <protection hidden="1"/>
    </xf>
    <xf numFmtId="0" fontId="69" fillId="0" borderId="0" xfId="0" applyFont="1" applyBorder="1" applyProtection="1">
      <protection locked="0"/>
    </xf>
    <xf numFmtId="0" fontId="56" fillId="44" borderId="39" xfId="0" applyFont="1" applyFill="1" applyBorder="1" applyAlignment="1" applyProtection="1">
      <alignment horizontal="center"/>
      <protection hidden="1"/>
    </xf>
    <xf numFmtId="0" fontId="56" fillId="44" borderId="40" xfId="0" applyFont="1" applyFill="1" applyBorder="1" applyAlignment="1" applyProtection="1">
      <alignment horizontal="center"/>
      <protection hidden="1"/>
    </xf>
    <xf numFmtId="44" fontId="69" fillId="8" borderId="41" xfId="1" applyFont="1" applyFill="1" applyBorder="1" applyAlignment="1" applyProtection="1">
      <alignment vertical="center"/>
      <protection hidden="1"/>
    </xf>
    <xf numFmtId="44" fontId="69" fillId="8" borderId="43" xfId="1" applyFont="1" applyFill="1" applyBorder="1" applyAlignment="1" applyProtection="1">
      <alignment vertical="center"/>
      <protection hidden="1"/>
    </xf>
    <xf numFmtId="44" fontId="69" fillId="8" borderId="42" xfId="1" applyFont="1" applyFill="1" applyBorder="1" applyAlignment="1" applyProtection="1">
      <alignment vertical="center"/>
      <protection hidden="1"/>
    </xf>
    <xf numFmtId="44" fontId="69" fillId="8" borderId="44" xfId="1" applyFont="1" applyFill="1" applyBorder="1" applyAlignment="1" applyProtection="1">
      <alignment vertical="center"/>
      <protection hidden="1"/>
    </xf>
    <xf numFmtId="44" fontId="69" fillId="8" borderId="45" xfId="1" applyFont="1" applyFill="1" applyBorder="1" applyAlignment="1" applyProtection="1">
      <alignment vertical="center"/>
      <protection hidden="1"/>
    </xf>
    <xf numFmtId="0" fontId="69" fillId="4" borderId="17" xfId="0" applyFont="1" applyFill="1" applyBorder="1" applyAlignment="1" applyProtection="1">
      <alignment horizontal="center"/>
      <protection hidden="1"/>
    </xf>
    <xf numFmtId="0" fontId="56" fillId="4" borderId="18" xfId="0" applyFont="1" applyFill="1" applyBorder="1" applyAlignment="1" applyProtection="1">
      <alignment horizontal="center"/>
      <protection hidden="1"/>
    </xf>
    <xf numFmtId="0" fontId="56" fillId="4" borderId="10" xfId="0" applyFont="1" applyFill="1" applyBorder="1" applyAlignment="1" applyProtection="1">
      <alignment horizontal="center"/>
      <protection hidden="1"/>
    </xf>
    <xf numFmtId="0" fontId="56" fillId="4" borderId="19" xfId="0" applyFont="1" applyFill="1" applyBorder="1" applyAlignment="1" applyProtection="1">
      <alignment horizontal="center"/>
      <protection hidden="1"/>
    </xf>
    <xf numFmtId="44" fontId="69" fillId="8" borderId="20" xfId="1" applyFont="1" applyFill="1" applyBorder="1" applyAlignment="1" applyProtection="1">
      <alignment vertical="center"/>
      <protection hidden="1"/>
    </xf>
    <xf numFmtId="44" fontId="69" fillId="8" borderId="2" xfId="1" applyFont="1" applyFill="1" applyBorder="1" applyAlignment="1" applyProtection="1">
      <alignment vertical="center"/>
      <protection hidden="1"/>
    </xf>
    <xf numFmtId="44" fontId="69" fillId="8" borderId="21" xfId="1" applyFont="1" applyFill="1" applyBorder="1" applyAlignment="1" applyProtection="1">
      <alignment vertical="center"/>
      <protection hidden="1"/>
    </xf>
    <xf numFmtId="44" fontId="69" fillId="8" borderId="34" xfId="1" applyFont="1" applyFill="1" applyBorder="1" applyAlignment="1" applyProtection="1">
      <alignment vertical="center"/>
      <protection hidden="1"/>
    </xf>
    <xf numFmtId="44" fontId="69" fillId="8" borderId="35" xfId="1" applyFont="1" applyFill="1" applyBorder="1" applyAlignment="1" applyProtection="1">
      <alignment vertical="center"/>
      <protection hidden="1"/>
    </xf>
    <xf numFmtId="0" fontId="69" fillId="5" borderId="17" xfId="0" applyFont="1" applyFill="1" applyBorder="1" applyAlignment="1" applyProtection="1">
      <alignment horizontal="center"/>
      <protection hidden="1"/>
    </xf>
    <xf numFmtId="0" fontId="56" fillId="5" borderId="10" xfId="0" applyFont="1" applyFill="1" applyBorder="1" applyAlignment="1" applyProtection="1">
      <alignment horizontal="center"/>
      <protection hidden="1"/>
    </xf>
    <xf numFmtId="0" fontId="56" fillId="5" borderId="19" xfId="0" applyFont="1" applyFill="1" applyBorder="1" applyAlignment="1" applyProtection="1">
      <alignment horizontal="center"/>
      <protection hidden="1"/>
    </xf>
    <xf numFmtId="44" fontId="69" fillId="7" borderId="20" xfId="1" applyFont="1" applyFill="1" applyBorder="1" applyAlignment="1" applyProtection="1">
      <alignment vertical="center"/>
      <protection hidden="1"/>
    </xf>
    <xf numFmtId="44" fontId="69" fillId="7" borderId="2" xfId="1" applyFont="1" applyFill="1" applyBorder="1" applyAlignment="1" applyProtection="1">
      <alignment vertical="center"/>
      <protection hidden="1"/>
    </xf>
    <xf numFmtId="44" fontId="69" fillId="7" borderId="1" xfId="1" applyFont="1" applyFill="1" applyBorder="1" applyAlignment="1" applyProtection="1">
      <alignment vertical="center"/>
      <protection hidden="1"/>
    </xf>
    <xf numFmtId="44" fontId="69" fillId="7" borderId="21" xfId="1" applyFont="1" applyFill="1" applyBorder="1" applyAlignment="1" applyProtection="1">
      <alignment vertical="center"/>
      <protection hidden="1"/>
    </xf>
    <xf numFmtId="44" fontId="69" fillId="7" borderId="22" xfId="1" applyFont="1" applyFill="1" applyBorder="1" applyAlignment="1" applyProtection="1">
      <alignment vertical="center"/>
      <protection hidden="1"/>
    </xf>
    <xf numFmtId="44" fontId="69" fillId="7" borderId="3" xfId="1" applyFont="1" applyFill="1" applyBorder="1" applyAlignment="1" applyProtection="1">
      <alignment vertical="center"/>
      <protection hidden="1"/>
    </xf>
    <xf numFmtId="0" fontId="69" fillId="6" borderId="17" xfId="0" applyFont="1" applyFill="1" applyBorder="1" applyAlignment="1" applyProtection="1">
      <alignment horizontal="center"/>
      <protection hidden="1"/>
    </xf>
    <xf numFmtId="0" fontId="56" fillId="6" borderId="10" xfId="0" applyFont="1" applyFill="1" applyBorder="1" applyAlignment="1" applyProtection="1">
      <alignment horizontal="center"/>
      <protection hidden="1"/>
    </xf>
    <xf numFmtId="0" fontId="56" fillId="6" borderId="19" xfId="0" applyFont="1" applyFill="1" applyBorder="1" applyAlignment="1" applyProtection="1">
      <alignment horizontal="center"/>
      <protection hidden="1"/>
    </xf>
    <xf numFmtId="44" fontId="69" fillId="12" borderId="36" xfId="0" applyNumberFormat="1" applyFont="1" applyFill="1" applyBorder="1" applyAlignment="1" applyProtection="1">
      <alignment vertical="center"/>
      <protection hidden="1"/>
    </xf>
    <xf numFmtId="44" fontId="69" fillId="12" borderId="34" xfId="0" applyNumberFormat="1" applyFont="1" applyFill="1" applyBorder="1" applyAlignment="1" applyProtection="1">
      <alignment vertical="center"/>
      <protection hidden="1"/>
    </xf>
    <xf numFmtId="44" fontId="69" fillId="7" borderId="35" xfId="1" applyFont="1" applyFill="1" applyBorder="1" applyAlignment="1" applyProtection="1">
      <alignment vertical="center"/>
      <protection hidden="1"/>
    </xf>
    <xf numFmtId="44" fontId="69" fillId="11" borderId="36" xfId="0" applyNumberFormat="1" applyFont="1" applyFill="1" applyBorder="1" applyAlignment="1" applyProtection="1">
      <alignment vertical="center"/>
      <protection hidden="1"/>
    </xf>
    <xf numFmtId="44" fontId="69" fillId="11" borderId="34" xfId="0" applyNumberFormat="1" applyFont="1" applyFill="1" applyBorder="1" applyAlignment="1" applyProtection="1">
      <alignment vertical="center"/>
      <protection hidden="1"/>
    </xf>
    <xf numFmtId="44" fontId="70" fillId="0" borderId="0" xfId="0" applyNumberFormat="1" applyFont="1" applyBorder="1" applyAlignment="1" applyProtection="1">
      <alignment horizontal="left" vertical="center"/>
      <protection hidden="1"/>
    </xf>
    <xf numFmtId="0" fontId="69" fillId="0" borderId="0" xfId="0" applyFont="1"/>
    <xf numFmtId="0" fontId="66" fillId="0" borderId="0" xfId="0" applyFont="1"/>
    <xf numFmtId="0" fontId="66" fillId="0" borderId="0" xfId="0" applyFont="1" applyBorder="1"/>
    <xf numFmtId="0" fontId="57" fillId="0" borderId="0" xfId="0" applyFont="1" applyAlignment="1" applyProtection="1">
      <protection hidden="1"/>
    </xf>
    <xf numFmtId="0" fontId="66" fillId="47" borderId="0" xfId="0" applyFont="1" applyFill="1" applyBorder="1" applyAlignment="1" applyProtection="1">
      <alignment horizontal="center"/>
      <protection hidden="1"/>
    </xf>
    <xf numFmtId="166" fontId="66" fillId="47" borderId="0" xfId="0" applyNumberFormat="1" applyFont="1" applyFill="1" applyBorder="1" applyAlignment="1" applyProtection="1">
      <alignment horizontal="center"/>
      <protection hidden="1"/>
    </xf>
    <xf numFmtId="0" fontId="66" fillId="47" borderId="0" xfId="0" applyFont="1" applyFill="1" applyBorder="1" applyProtection="1">
      <protection locked="0"/>
    </xf>
    <xf numFmtId="0" fontId="10" fillId="0" borderId="6" xfId="0" applyFont="1" applyFill="1" applyBorder="1" applyProtection="1"/>
    <xf numFmtId="0" fontId="56" fillId="0" borderId="0" xfId="0" applyFont="1" applyFill="1" applyBorder="1" applyAlignment="1" applyProtection="1">
      <alignment horizontal="center"/>
      <protection hidden="1"/>
    </xf>
    <xf numFmtId="44" fontId="69" fillId="8" borderId="48" xfId="1" applyFont="1" applyFill="1" applyBorder="1" applyAlignment="1" applyProtection="1">
      <alignment vertical="center"/>
      <protection hidden="1"/>
    </xf>
    <xf numFmtId="44" fontId="69" fillId="8" borderId="49" xfId="1" applyFont="1" applyFill="1" applyBorder="1" applyAlignment="1" applyProtection="1">
      <alignment vertical="center"/>
      <protection hidden="1"/>
    </xf>
    <xf numFmtId="168" fontId="70" fillId="0" borderId="47" xfId="0" applyNumberFormat="1" applyFont="1" applyFill="1" applyBorder="1" applyAlignment="1" applyProtection="1">
      <alignment vertical="center"/>
      <protection hidden="1"/>
    </xf>
    <xf numFmtId="44" fontId="70" fillId="0" borderId="47" xfId="0" applyNumberFormat="1" applyFont="1" applyFill="1" applyBorder="1" applyAlignment="1" applyProtection="1">
      <alignment vertical="center"/>
      <protection hidden="1"/>
    </xf>
    <xf numFmtId="44" fontId="69" fillId="8" borderId="0" xfId="1" applyFont="1" applyFill="1" applyBorder="1" applyAlignment="1" applyProtection="1">
      <alignment vertical="center"/>
      <protection hidden="1"/>
    </xf>
    <xf numFmtId="44" fontId="69" fillId="8" borderId="50" xfId="1" applyFont="1" applyFill="1" applyBorder="1" applyAlignment="1" applyProtection="1">
      <alignment vertical="center"/>
      <protection hidden="1"/>
    </xf>
    <xf numFmtId="44" fontId="69" fillId="7" borderId="4" xfId="1" applyFont="1" applyFill="1" applyBorder="1" applyAlignment="1" applyProtection="1">
      <alignment vertical="center"/>
      <protection hidden="1"/>
    </xf>
    <xf numFmtId="44" fontId="69" fillId="7" borderId="0" xfId="1" applyFont="1" applyFill="1" applyBorder="1" applyAlignment="1" applyProtection="1">
      <alignment vertical="center"/>
      <protection hidden="1"/>
    </xf>
    <xf numFmtId="44" fontId="69" fillId="7" borderId="50" xfId="1" applyFont="1" applyFill="1" applyBorder="1" applyAlignment="1" applyProtection="1">
      <alignment vertical="center"/>
      <protection hidden="1"/>
    </xf>
    <xf numFmtId="44" fontId="71" fillId="0" borderId="47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horizontal="center"/>
    </xf>
    <xf numFmtId="43" fontId="27" fillId="48" borderId="46" xfId="1311" applyNumberFormat="1" applyFont="1" applyFill="1" applyBorder="1" applyAlignment="1">
      <alignment vertical="center"/>
    </xf>
    <xf numFmtId="43" fontId="27" fillId="48" borderId="16" xfId="621" applyNumberFormat="1" applyFont="1" applyFill="1" applyBorder="1" applyAlignment="1">
      <alignment vertical="center"/>
    </xf>
    <xf numFmtId="43" fontId="27" fillId="48" borderId="15" xfId="621" applyNumberFormat="1" applyFont="1" applyFill="1" applyBorder="1" applyAlignment="1">
      <alignment vertical="center"/>
    </xf>
    <xf numFmtId="43" fontId="4" fillId="48" borderId="16" xfId="623" applyNumberFormat="1" applyFill="1" applyBorder="1"/>
    <xf numFmtId="10" fontId="10" fillId="0" borderId="0" xfId="0" applyNumberFormat="1" applyFont="1" applyFill="1" applyBorder="1" applyProtection="1"/>
    <xf numFmtId="0" fontId="10" fillId="49" borderId="0" xfId="0" applyFont="1" applyFill="1" applyBorder="1" applyProtection="1"/>
    <xf numFmtId="0" fontId="19" fillId="49" borderId="0" xfId="0" applyFont="1" applyFill="1" applyBorder="1" applyProtection="1"/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56" fillId="0" borderId="0" xfId="0" applyFont="1" applyFill="1" applyBorder="1" applyAlignment="1" applyProtection="1">
      <alignment horizontal="center"/>
      <protection hidden="1"/>
    </xf>
    <xf numFmtId="44" fontId="71" fillId="0" borderId="0" xfId="0" applyNumberFormat="1" applyFont="1" applyFill="1" applyBorder="1" applyAlignment="1" applyProtection="1">
      <alignment horizontal="right" vertical="center"/>
      <protection hidden="1"/>
    </xf>
    <xf numFmtId="43" fontId="82" fillId="0" borderId="59" xfId="357" applyNumberFormat="1" applyFont="1" applyFill="1" applyBorder="1" applyAlignment="1">
      <alignment vertical="center"/>
    </xf>
    <xf numFmtId="43" fontId="82" fillId="50" borderId="60" xfId="357" applyNumberFormat="1" applyFont="1" applyFill="1" applyBorder="1" applyAlignment="1">
      <alignment vertical="center"/>
    </xf>
    <xf numFmtId="3" fontId="20" fillId="51" borderId="0" xfId="0" applyNumberFormat="1" applyFont="1" applyFill="1" applyBorder="1" applyAlignment="1" applyProtection="1">
      <alignment horizontal="center"/>
    </xf>
    <xf numFmtId="0" fontId="20" fillId="51" borderId="0" xfId="0" applyFont="1" applyFill="1" applyBorder="1" applyAlignment="1" applyProtection="1">
      <alignment horizontal="center"/>
    </xf>
    <xf numFmtId="167" fontId="10" fillId="0" borderId="0" xfId="357" applyNumberFormat="1" applyFont="1" applyBorder="1" applyAlignment="1"/>
    <xf numFmtId="3" fontId="20" fillId="10" borderId="0" xfId="0" applyNumberFormat="1" applyFont="1" applyFill="1" applyBorder="1" applyAlignment="1" applyProtection="1">
      <alignment horizontal="center"/>
    </xf>
    <xf numFmtId="0" fontId="20" fillId="10" borderId="0" xfId="0" applyFont="1" applyFill="1" applyBorder="1" applyAlignment="1" applyProtection="1">
      <alignment horizontal="center"/>
    </xf>
    <xf numFmtId="169" fontId="19" fillId="0" borderId="0" xfId="0" applyNumberFormat="1" applyFont="1" applyFill="1" applyBorder="1" applyProtection="1"/>
    <xf numFmtId="9" fontId="34" fillId="0" borderId="0" xfId="623" applyNumberFormat="1" applyFont="1" applyFill="1" applyBorder="1" applyAlignment="1">
      <alignment horizontal="right" vertical="center" wrapText="1" indent="1" readingOrder="1"/>
    </xf>
    <xf numFmtId="0" fontId="64" fillId="0" borderId="0" xfId="0" applyFont="1" applyBorder="1" applyAlignment="1" applyProtection="1">
      <alignment horizontal="right"/>
    </xf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56" fillId="0" borderId="0" xfId="0" applyFont="1" applyFill="1" applyBorder="1" applyAlignment="1" applyProtection="1">
      <alignment horizontal="center"/>
      <protection hidden="1"/>
    </xf>
    <xf numFmtId="43" fontId="27" fillId="3" borderId="61" xfId="357" applyFont="1" applyFill="1" applyBorder="1" applyAlignment="1">
      <alignment vertical="center"/>
    </xf>
    <xf numFmtId="0" fontId="64" fillId="3" borderId="0" xfId="0" applyFont="1" applyFill="1" applyProtection="1"/>
    <xf numFmtId="0" fontId="55" fillId="3" borderId="0" xfId="0" applyFont="1" applyFill="1" applyProtection="1"/>
    <xf numFmtId="0" fontId="64" fillId="3" borderId="0" xfId="0" applyFont="1" applyFill="1" applyBorder="1" applyAlignment="1" applyProtection="1"/>
    <xf numFmtId="0" fontId="64" fillId="3" borderId="0" xfId="0" applyFont="1" applyFill="1" applyBorder="1" applyProtection="1"/>
    <xf numFmtId="0" fontId="64" fillId="3" borderId="62" xfId="0" applyFont="1" applyFill="1" applyBorder="1" applyProtection="1"/>
    <xf numFmtId="0" fontId="64" fillId="3" borderId="63" xfId="0" applyFont="1" applyFill="1" applyBorder="1" applyProtection="1"/>
    <xf numFmtId="0" fontId="64" fillId="3" borderId="64" xfId="0" applyFont="1" applyFill="1" applyBorder="1" applyProtection="1"/>
    <xf numFmtId="0" fontId="64" fillId="3" borderId="65" xfId="0" applyFont="1" applyFill="1" applyBorder="1" applyProtection="1"/>
    <xf numFmtId="0" fontId="64" fillId="3" borderId="66" xfId="0" applyFont="1" applyFill="1" applyBorder="1" applyProtection="1"/>
    <xf numFmtId="0" fontId="64" fillId="3" borderId="67" xfId="0" applyFont="1" applyFill="1" applyBorder="1" applyProtection="1"/>
    <xf numFmtId="0" fontId="64" fillId="3" borderId="68" xfId="0" applyFont="1" applyFill="1" applyBorder="1" applyProtection="1"/>
    <xf numFmtId="0" fontId="64" fillId="3" borderId="69" xfId="0" applyFont="1" applyFill="1" applyBorder="1" applyProtection="1"/>
    <xf numFmtId="0" fontId="64" fillId="3" borderId="70" xfId="0" applyFont="1" applyFill="1" applyBorder="1" applyProtection="1"/>
    <xf numFmtId="0" fontId="64" fillId="3" borderId="71" xfId="0" applyFont="1" applyFill="1" applyBorder="1" applyProtection="1"/>
    <xf numFmtId="0" fontId="81" fillId="3" borderId="71" xfId="0" applyFont="1" applyFill="1" applyBorder="1" applyProtection="1"/>
    <xf numFmtId="0" fontId="79" fillId="3" borderId="72" xfId="0" applyFont="1" applyFill="1" applyBorder="1" applyAlignment="1" applyProtection="1"/>
    <xf numFmtId="0" fontId="10" fillId="0" borderId="0" xfId="0" applyFont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/>
    <xf numFmtId="0" fontId="10" fillId="0" borderId="0" xfId="0" applyFont="1" applyBorder="1" applyProtection="1">
      <protection hidden="1"/>
    </xf>
    <xf numFmtId="0" fontId="10" fillId="0" borderId="0" xfId="0" applyFont="1" applyBorder="1" applyProtection="1"/>
    <xf numFmtId="0" fontId="10" fillId="0" borderId="0" xfId="0" applyFont="1" applyBorder="1" applyProtection="1">
      <protection locked="0"/>
    </xf>
    <xf numFmtId="0" fontId="10" fillId="0" borderId="0" xfId="0" applyFont="1" applyProtection="1">
      <protection locked="0"/>
    </xf>
    <xf numFmtId="0" fontId="10" fillId="0" borderId="0" xfId="0" applyFont="1" applyFill="1" applyBorder="1" applyProtection="1">
      <protection hidden="1"/>
    </xf>
    <xf numFmtId="0" fontId="10" fillId="0" borderId="0" xfId="0" applyFont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right" vertical="center"/>
    </xf>
    <xf numFmtId="0" fontId="10" fillId="0" borderId="0" xfId="0" applyFont="1" applyFill="1" applyProtection="1"/>
    <xf numFmtId="0" fontId="10" fillId="0" borderId="0" xfId="0" applyFont="1" applyBorder="1" applyAlignment="1" applyProtection="1"/>
    <xf numFmtId="0" fontId="10" fillId="0" borderId="0" xfId="0" applyFont="1" applyAlignment="1" applyProtection="1"/>
    <xf numFmtId="0" fontId="64" fillId="0" borderId="0" xfId="0" applyFont="1" applyBorder="1" applyAlignment="1" applyProtection="1">
      <alignment vertical="top" wrapText="1"/>
    </xf>
    <xf numFmtId="0" fontId="64" fillId="0" borderId="0" xfId="0" applyFont="1" applyBorder="1" applyAlignment="1" applyProtection="1">
      <alignment horizontal="right" vertical="top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47" borderId="0" xfId="0" applyFont="1" applyFill="1" applyBorder="1" applyAlignment="1" applyProtection="1">
      <alignment horizontal="center"/>
      <protection hidden="1"/>
    </xf>
    <xf numFmtId="166" fontId="64" fillId="47" borderId="0" xfId="0" applyNumberFormat="1" applyFont="1" applyFill="1" applyBorder="1" applyAlignment="1" applyProtection="1">
      <alignment horizontal="center"/>
      <protection hidden="1"/>
    </xf>
    <xf numFmtId="0" fontId="64" fillId="47" borderId="0" xfId="0" applyFont="1" applyFill="1" applyBorder="1" applyAlignment="1" applyProtection="1">
      <alignment horizontal="right"/>
      <protection hidden="1"/>
    </xf>
    <xf numFmtId="0" fontId="58" fillId="52" borderId="0" xfId="0" applyFont="1" applyFill="1" applyBorder="1" applyAlignment="1" applyProtection="1">
      <alignment horizontal="center" vertical="center"/>
      <protection hidden="1"/>
    </xf>
    <xf numFmtId="44" fontId="66" fillId="0" borderId="52" xfId="1" applyFont="1" applyBorder="1" applyAlignment="1" applyProtection="1">
      <alignment vertical="center"/>
      <protection hidden="1"/>
    </xf>
    <xf numFmtId="44" fontId="66" fillId="0" borderId="57" xfId="1" applyFont="1" applyBorder="1" applyAlignment="1" applyProtection="1">
      <alignment vertical="center"/>
      <protection hidden="1"/>
    </xf>
    <xf numFmtId="44" fontId="66" fillId="0" borderId="58" xfId="1" applyFont="1" applyBorder="1" applyAlignment="1" applyProtection="1">
      <alignment vertical="center"/>
      <protection hidden="1"/>
    </xf>
    <xf numFmtId="44" fontId="66" fillId="0" borderId="54" xfId="1" applyFont="1" applyBorder="1" applyAlignment="1" applyProtection="1">
      <alignment vertical="center"/>
      <protection hidden="1"/>
    </xf>
    <xf numFmtId="44" fontId="66" fillId="0" borderId="55" xfId="1" applyFont="1" applyBorder="1" applyAlignment="1" applyProtection="1">
      <alignment vertical="center"/>
      <protection hidden="1"/>
    </xf>
    <xf numFmtId="44" fontId="66" fillId="0" borderId="56" xfId="1" applyFont="1" applyBorder="1" applyAlignment="1" applyProtection="1">
      <alignment vertical="center"/>
      <protection hidden="1"/>
    </xf>
    <xf numFmtId="44" fontId="83" fillId="0" borderId="52" xfId="0" applyNumberFormat="1" applyFont="1" applyFill="1" applyBorder="1" applyAlignment="1" applyProtection="1">
      <alignment vertical="center"/>
      <protection hidden="1"/>
    </xf>
    <xf numFmtId="44" fontId="83" fillId="0" borderId="57" xfId="0" applyNumberFormat="1" applyFont="1" applyBorder="1" applyAlignment="1" applyProtection="1">
      <alignment vertical="center"/>
      <protection hidden="1"/>
    </xf>
    <xf numFmtId="44" fontId="83" fillId="0" borderId="58" xfId="0" applyNumberFormat="1" applyFont="1" applyBorder="1" applyAlignment="1" applyProtection="1">
      <alignment vertical="center"/>
      <protection hidden="1"/>
    </xf>
    <xf numFmtId="44" fontId="83" fillId="0" borderId="53" xfId="0" applyNumberFormat="1" applyFont="1" applyFill="1" applyBorder="1" applyAlignment="1" applyProtection="1">
      <alignment vertical="center"/>
      <protection hidden="1"/>
    </xf>
    <xf numFmtId="44" fontId="83" fillId="0" borderId="0" xfId="0" applyNumberFormat="1" applyFont="1" applyFill="1" applyBorder="1" applyAlignment="1" applyProtection="1">
      <alignment vertical="center"/>
      <protection hidden="1"/>
    </xf>
    <xf numFmtId="44" fontId="83" fillId="0" borderId="51" xfId="0" applyNumberFormat="1" applyFont="1" applyFill="1" applyBorder="1" applyAlignment="1" applyProtection="1">
      <alignment vertical="center"/>
      <protection hidden="1"/>
    </xf>
    <xf numFmtId="44" fontId="83" fillId="0" borderId="0" xfId="0" applyNumberFormat="1" applyFont="1" applyBorder="1" applyAlignment="1" applyProtection="1">
      <alignment vertical="center"/>
      <protection hidden="1"/>
    </xf>
    <xf numFmtId="44" fontId="83" fillId="0" borderId="0" xfId="0" applyNumberFormat="1" applyFont="1" applyBorder="1" applyAlignment="1" applyProtection="1">
      <alignment vertical="center" wrapText="1"/>
      <protection hidden="1"/>
    </xf>
    <xf numFmtId="44" fontId="83" fillId="0" borderId="51" xfId="0" applyNumberFormat="1" applyFont="1" applyBorder="1" applyAlignment="1" applyProtection="1">
      <alignment vertical="center" wrapText="1"/>
      <protection hidden="1"/>
    </xf>
    <xf numFmtId="44" fontId="84" fillId="0" borderId="53" xfId="0" applyNumberFormat="1" applyFont="1" applyFill="1" applyBorder="1" applyAlignment="1" applyProtection="1">
      <alignment vertical="center"/>
      <protection hidden="1"/>
    </xf>
    <xf numFmtId="44" fontId="84" fillId="0" borderId="0" xfId="0" applyNumberFormat="1" applyFont="1" applyFill="1" applyBorder="1" applyAlignment="1" applyProtection="1">
      <alignment vertical="center"/>
      <protection hidden="1"/>
    </xf>
    <xf numFmtId="44" fontId="84" fillId="0" borderId="51" xfId="0" applyNumberFormat="1" applyFont="1" applyFill="1" applyBorder="1" applyAlignment="1" applyProtection="1">
      <alignment vertical="center"/>
      <protection hidden="1"/>
    </xf>
    <xf numFmtId="44" fontId="58" fillId="45" borderId="54" xfId="0" applyNumberFormat="1" applyFont="1" applyFill="1" applyBorder="1" applyAlignment="1" applyProtection="1">
      <alignment vertical="center"/>
      <protection hidden="1"/>
    </xf>
    <xf numFmtId="44" fontId="58" fillId="45" borderId="55" xfId="0" applyNumberFormat="1" applyFont="1" applyFill="1" applyBorder="1" applyAlignment="1" applyProtection="1">
      <alignment vertical="center"/>
      <protection hidden="1"/>
    </xf>
    <xf numFmtId="44" fontId="58" fillId="45" borderId="56" xfId="0" applyNumberFormat="1" applyFont="1" applyFill="1" applyBorder="1" applyAlignment="1" applyProtection="1">
      <alignment vertical="center"/>
      <protection hidden="1"/>
    </xf>
    <xf numFmtId="44" fontId="85" fillId="0" borderId="0" xfId="0" applyNumberFormat="1" applyFont="1" applyFill="1" applyBorder="1" applyAlignment="1" applyProtection="1">
      <alignment vertical="center"/>
      <protection hidden="1"/>
    </xf>
    <xf numFmtId="0" fontId="58" fillId="44" borderId="0" xfId="0" applyFont="1" applyFill="1" applyBorder="1" applyAlignment="1" applyProtection="1">
      <alignment horizontal="left"/>
      <protection hidden="1"/>
    </xf>
    <xf numFmtId="0" fontId="58" fillId="44" borderId="0" xfId="0" applyFont="1" applyFill="1" applyBorder="1" applyAlignment="1" applyProtection="1">
      <alignment horizontal="center"/>
      <protection hidden="1"/>
    </xf>
    <xf numFmtId="0" fontId="66" fillId="0" borderId="0" xfId="0" applyFont="1" applyAlignment="1" applyProtection="1">
      <alignment horizontal="right"/>
      <protection hidden="1"/>
    </xf>
    <xf numFmtId="0" fontId="66" fillId="0" borderId="0" xfId="0" applyFont="1" applyAlignment="1" applyProtection="1">
      <alignment vertical="center"/>
    </xf>
    <xf numFmtId="44" fontId="83" fillId="0" borderId="57" xfId="0" applyNumberFormat="1" applyFont="1" applyFill="1" applyBorder="1" applyAlignment="1" applyProtection="1">
      <alignment vertical="center"/>
      <protection hidden="1"/>
    </xf>
    <xf numFmtId="44" fontId="83" fillId="0" borderId="58" xfId="0" applyNumberFormat="1" applyFont="1" applyFill="1" applyBorder="1" applyAlignment="1" applyProtection="1">
      <alignment vertical="center"/>
      <protection hidden="1"/>
    </xf>
    <xf numFmtId="44" fontId="83" fillId="0" borderId="54" xfId="0" applyNumberFormat="1" applyFont="1" applyFill="1" applyBorder="1" applyAlignment="1" applyProtection="1">
      <alignment vertical="center"/>
      <protection hidden="1"/>
    </xf>
    <xf numFmtId="44" fontId="83" fillId="0" borderId="55" xfId="0" applyNumberFormat="1" applyFont="1" applyFill="1" applyBorder="1" applyAlignment="1" applyProtection="1">
      <alignment vertical="center"/>
      <protection hidden="1"/>
    </xf>
    <xf numFmtId="44" fontId="83" fillId="0" borderId="56" xfId="0" applyNumberFormat="1" applyFont="1" applyFill="1" applyBorder="1" applyAlignment="1" applyProtection="1">
      <alignment vertical="center"/>
      <protection hidden="1"/>
    </xf>
    <xf numFmtId="44" fontId="58" fillId="46" borderId="52" xfId="0" applyNumberFormat="1" applyFont="1" applyFill="1" applyBorder="1" applyAlignment="1" applyProtection="1">
      <alignment vertical="center"/>
      <protection hidden="1"/>
    </xf>
    <xf numFmtId="44" fontId="58" fillId="46" borderId="57" xfId="0" applyNumberFormat="1" applyFont="1" applyFill="1" applyBorder="1" applyAlignment="1" applyProtection="1">
      <alignment vertical="center"/>
      <protection hidden="1"/>
    </xf>
    <xf numFmtId="44" fontId="58" fillId="46" borderId="58" xfId="0" applyNumberFormat="1" applyFont="1" applyFill="1" applyBorder="1" applyAlignment="1" applyProtection="1">
      <alignment vertical="center"/>
      <protection hidden="1"/>
    </xf>
    <xf numFmtId="44" fontId="58" fillId="45" borderId="53" xfId="0" applyNumberFormat="1" applyFont="1" applyFill="1" applyBorder="1" applyAlignment="1" applyProtection="1">
      <alignment vertical="center"/>
      <protection hidden="1"/>
    </xf>
    <xf numFmtId="44" fontId="58" fillId="45" borderId="0" xfId="0" applyNumberFormat="1" applyFont="1" applyFill="1" applyBorder="1" applyAlignment="1" applyProtection="1">
      <alignment vertical="center"/>
      <protection hidden="1"/>
    </xf>
    <xf numFmtId="44" fontId="58" fillId="45" borderId="51" xfId="0" applyNumberFormat="1" applyFont="1" applyFill="1" applyBorder="1" applyAlignment="1" applyProtection="1">
      <alignment vertical="center"/>
      <protection hidden="1"/>
    </xf>
    <xf numFmtId="0" fontId="66" fillId="0" borderId="0" xfId="0" applyFont="1" applyProtection="1"/>
    <xf numFmtId="44" fontId="58" fillId="46" borderId="53" xfId="0" applyNumberFormat="1" applyFont="1" applyFill="1" applyBorder="1" applyAlignment="1" applyProtection="1">
      <alignment vertical="center"/>
      <protection hidden="1"/>
    </xf>
    <xf numFmtId="44" fontId="58" fillId="46" borderId="0" xfId="0" applyNumberFormat="1" applyFont="1" applyFill="1" applyBorder="1" applyAlignment="1" applyProtection="1">
      <alignment vertical="center"/>
      <protection hidden="1"/>
    </xf>
    <xf numFmtId="44" fontId="58" fillId="46" borderId="51" xfId="0" applyNumberFormat="1" applyFont="1" applyFill="1" applyBorder="1" applyAlignment="1" applyProtection="1">
      <alignment vertical="center"/>
      <protection hidden="1"/>
    </xf>
    <xf numFmtId="0" fontId="56" fillId="0" borderId="0" xfId="0" applyFont="1" applyBorder="1" applyAlignment="1" applyProtection="1">
      <alignment horizontal="center"/>
      <protection hidden="1"/>
    </xf>
    <xf numFmtId="0" fontId="57" fillId="0" borderId="0" xfId="0" applyFont="1" applyBorder="1" applyAlignment="1" applyProtection="1">
      <protection hidden="1"/>
    </xf>
    <xf numFmtId="0" fontId="63" fillId="0" borderId="0" xfId="0" applyFont="1" applyFill="1" applyBorder="1" applyAlignment="1" applyProtection="1">
      <alignment vertical="center"/>
      <protection hidden="1"/>
    </xf>
    <xf numFmtId="0" fontId="66" fillId="0" borderId="0" xfId="0" applyFont="1" applyBorder="1" applyProtection="1">
      <protection locked="0"/>
    </xf>
    <xf numFmtId="0" fontId="66" fillId="0" borderId="0" xfId="0" applyFont="1" applyProtection="1">
      <protection locked="0"/>
    </xf>
    <xf numFmtId="0" fontId="66" fillId="0" borderId="0" xfId="0" applyFont="1" applyFill="1" applyBorder="1" applyAlignment="1" applyProtection="1">
      <alignment horizontal="center" vertical="center"/>
      <protection hidden="1"/>
    </xf>
    <xf numFmtId="44" fontId="66" fillId="0" borderId="0" xfId="1" applyFont="1" applyFill="1" applyBorder="1" applyAlignment="1" applyProtection="1">
      <alignment vertical="center"/>
      <protection hidden="1"/>
    </xf>
    <xf numFmtId="9" fontId="66" fillId="0" borderId="0" xfId="0" applyNumberFormat="1" applyFont="1" applyFill="1" applyBorder="1" applyAlignment="1" applyProtection="1">
      <alignment horizontal="center" vertical="center"/>
      <protection hidden="1"/>
    </xf>
    <xf numFmtId="164" fontId="83" fillId="0" borderId="0" xfId="0" applyNumberFormat="1" applyFont="1" applyFill="1" applyBorder="1" applyAlignment="1" applyProtection="1">
      <alignment vertical="center"/>
      <protection hidden="1"/>
    </xf>
    <xf numFmtId="0" fontId="66" fillId="0" borderId="0" xfId="0" applyFont="1" applyFill="1" applyBorder="1" applyAlignment="1" applyProtection="1">
      <alignment horizontal="center" vertical="center" wrapText="1" shrinkToFit="1"/>
      <protection hidden="1"/>
    </xf>
    <xf numFmtId="0" fontId="66" fillId="0" borderId="0" xfId="0" applyFont="1" applyFill="1" applyBorder="1" applyAlignment="1" applyProtection="1">
      <alignment horizontal="center" vertical="center" wrapText="1"/>
      <protection hidden="1"/>
    </xf>
    <xf numFmtId="0" fontId="87" fillId="0" borderId="0" xfId="0" applyFont="1" applyProtection="1"/>
    <xf numFmtId="0" fontId="64" fillId="0" borderId="0" xfId="0" applyFont="1" applyFill="1" applyProtection="1">
      <protection hidden="1"/>
    </xf>
    <xf numFmtId="0" fontId="64" fillId="0" borderId="0" xfId="0" applyFont="1" applyProtection="1"/>
    <xf numFmtId="0" fontId="89" fillId="0" borderId="0" xfId="0" applyFont="1" applyProtection="1">
      <protection hidden="1"/>
    </xf>
    <xf numFmtId="0" fontId="64" fillId="0" borderId="0" xfId="0" applyFont="1" applyBorder="1" applyProtection="1">
      <protection locked="0"/>
    </xf>
    <xf numFmtId="0" fontId="78" fillId="52" borderId="0" xfId="0" applyFont="1" applyFill="1" applyBorder="1" applyAlignment="1" applyProtection="1">
      <alignment horizontal="center" vertical="center"/>
      <protection hidden="1"/>
    </xf>
    <xf numFmtId="164" fontId="83" fillId="0" borderId="51" xfId="0" applyNumberFormat="1" applyFont="1" applyFill="1" applyBorder="1" applyAlignment="1" applyProtection="1">
      <alignment vertical="center"/>
      <protection hidden="1"/>
    </xf>
    <xf numFmtId="0" fontId="78" fillId="52" borderId="0" xfId="0" applyFont="1" applyFill="1" applyBorder="1" applyAlignment="1" applyProtection="1">
      <alignment horizontal="center"/>
      <protection locked="0"/>
    </xf>
    <xf numFmtId="0" fontId="78" fillId="52" borderId="0" xfId="0" applyFont="1" applyFill="1" applyBorder="1" applyAlignment="1" applyProtection="1">
      <alignment horizontal="center"/>
      <protection locked="0"/>
    </xf>
    <xf numFmtId="0" fontId="91" fillId="0" borderId="0" xfId="0" applyFont="1" applyFill="1" applyBorder="1" applyAlignment="1" applyProtection="1">
      <alignment vertical="center"/>
      <protection hidden="1"/>
    </xf>
    <xf numFmtId="0" fontId="90" fillId="0" borderId="0" xfId="0" applyFont="1" applyProtection="1">
      <protection hidden="1"/>
    </xf>
    <xf numFmtId="0" fontId="90" fillId="0" borderId="0" xfId="0" applyFont="1" applyFill="1" applyProtection="1">
      <protection hidden="1"/>
    </xf>
    <xf numFmtId="0" fontId="90" fillId="0" borderId="0" xfId="0" applyFont="1" applyAlignment="1" applyProtection="1">
      <alignment horizontal="right"/>
    </xf>
    <xf numFmtId="0" fontId="90" fillId="0" borderId="0" xfId="0" applyFont="1" applyBorder="1" applyProtection="1"/>
    <xf numFmtId="0" fontId="90" fillId="0" borderId="0" xfId="0" applyFont="1" applyBorder="1" applyProtection="1">
      <protection hidden="1"/>
    </xf>
    <xf numFmtId="0" fontId="90" fillId="0" borderId="0" xfId="0" applyFont="1" applyProtection="1"/>
    <xf numFmtId="0" fontId="90" fillId="47" borderId="0" xfId="0" applyFont="1" applyFill="1" applyBorder="1" applyAlignment="1" applyProtection="1">
      <protection hidden="1"/>
    </xf>
    <xf numFmtId="166" fontId="90" fillId="47" borderId="0" xfId="0" applyNumberFormat="1" applyFont="1" applyFill="1" applyBorder="1" applyAlignment="1" applyProtection="1">
      <protection hidden="1"/>
    </xf>
    <xf numFmtId="0" fontId="12" fillId="3" borderId="0" xfId="0" applyFont="1" applyFill="1" applyBorder="1" applyProtection="1"/>
    <xf numFmtId="0" fontId="90" fillId="3" borderId="0" xfId="0" applyFont="1" applyFill="1" applyBorder="1" applyAlignment="1" applyProtection="1">
      <protection hidden="1"/>
    </xf>
    <xf numFmtId="0" fontId="92" fillId="52" borderId="0" xfId="0" applyFont="1" applyFill="1" applyBorder="1" applyAlignment="1" applyProtection="1">
      <alignment horizontal="center" vertical="center"/>
      <protection hidden="1"/>
    </xf>
    <xf numFmtId="0" fontId="29" fillId="44" borderId="0" xfId="0" applyFont="1" applyFill="1" applyBorder="1" applyAlignment="1" applyProtection="1">
      <alignment horizontal="left"/>
      <protection hidden="1"/>
    </xf>
    <xf numFmtId="0" fontId="29" fillId="44" borderId="0" xfId="0" applyFont="1" applyFill="1" applyBorder="1" applyAlignment="1" applyProtection="1">
      <alignment horizontal="center"/>
      <protection hidden="1"/>
    </xf>
    <xf numFmtId="44" fontId="75" fillId="0" borderId="54" xfId="1" applyFont="1" applyBorder="1" applyAlignment="1" applyProtection="1">
      <alignment vertical="center"/>
      <protection hidden="1"/>
    </xf>
    <xf numFmtId="44" fontId="75" fillId="0" borderId="55" xfId="1" applyFont="1" applyBorder="1" applyAlignment="1" applyProtection="1">
      <alignment vertical="center"/>
      <protection hidden="1"/>
    </xf>
    <xf numFmtId="44" fontId="75" fillId="0" borderId="56" xfId="1" applyFont="1" applyBorder="1" applyAlignment="1" applyProtection="1">
      <alignment vertical="center"/>
      <protection hidden="1"/>
    </xf>
    <xf numFmtId="44" fontId="75" fillId="0" borderId="52" xfId="1" applyFont="1" applyBorder="1" applyAlignment="1" applyProtection="1">
      <alignment vertical="center"/>
      <protection hidden="1"/>
    </xf>
    <xf numFmtId="44" fontId="75" fillId="0" borderId="57" xfId="1" applyFont="1" applyBorder="1" applyAlignment="1" applyProtection="1">
      <alignment vertical="center"/>
      <protection hidden="1"/>
    </xf>
    <xf numFmtId="44" fontId="75" fillId="0" borderId="58" xfId="1" applyFont="1" applyBorder="1" applyAlignment="1" applyProtection="1">
      <alignment vertical="center"/>
      <protection hidden="1"/>
    </xf>
    <xf numFmtId="0" fontId="29" fillId="44" borderId="0" xfId="0" applyFont="1" applyFill="1" applyBorder="1" applyAlignment="1" applyProtection="1">
      <alignment vertical="center"/>
      <protection hidden="1"/>
    </xf>
    <xf numFmtId="44" fontId="93" fillId="0" borderId="52" xfId="0" applyNumberFormat="1" applyFont="1" applyFill="1" applyBorder="1" applyAlignment="1" applyProtection="1">
      <alignment vertical="center"/>
      <protection hidden="1"/>
    </xf>
    <xf numFmtId="44" fontId="93" fillId="0" borderId="57" xfId="0" applyNumberFormat="1" applyFont="1" applyBorder="1" applyAlignment="1" applyProtection="1">
      <alignment vertical="center"/>
      <protection hidden="1"/>
    </xf>
    <xf numFmtId="44" fontId="93" fillId="0" borderId="58" xfId="0" applyNumberFormat="1" applyFont="1" applyBorder="1" applyAlignment="1" applyProtection="1">
      <alignment vertical="center"/>
      <protection hidden="1"/>
    </xf>
    <xf numFmtId="44" fontId="93" fillId="0" borderId="53" xfId="0" applyNumberFormat="1" applyFont="1" applyFill="1" applyBorder="1" applyAlignment="1" applyProtection="1">
      <alignment vertical="center"/>
      <protection hidden="1"/>
    </xf>
    <xf numFmtId="44" fontId="93" fillId="0" borderId="0" xfId="0" applyNumberFormat="1" applyFont="1" applyFill="1" applyBorder="1" applyAlignment="1" applyProtection="1">
      <alignment vertical="center"/>
      <protection hidden="1"/>
    </xf>
    <xf numFmtId="44" fontId="93" fillId="0" borderId="51" xfId="0" applyNumberFormat="1" applyFont="1" applyFill="1" applyBorder="1" applyAlignment="1" applyProtection="1">
      <alignment vertical="center"/>
      <protection hidden="1"/>
    </xf>
    <xf numFmtId="44" fontId="93" fillId="0" borderId="0" xfId="0" applyNumberFormat="1" applyFont="1" applyBorder="1" applyAlignment="1" applyProtection="1">
      <alignment vertical="center"/>
      <protection hidden="1"/>
    </xf>
    <xf numFmtId="44" fontId="93" fillId="0" borderId="51" xfId="0" applyNumberFormat="1" applyFont="1" applyBorder="1" applyAlignment="1" applyProtection="1">
      <alignment vertical="center"/>
      <protection hidden="1"/>
    </xf>
    <xf numFmtId="44" fontId="94" fillId="0" borderId="53" xfId="0" applyNumberFormat="1" applyFont="1" applyFill="1" applyBorder="1" applyAlignment="1" applyProtection="1">
      <alignment vertical="center"/>
      <protection hidden="1"/>
    </xf>
    <xf numFmtId="44" fontId="94" fillId="0" borderId="0" xfId="0" applyNumberFormat="1" applyFont="1" applyFill="1" applyBorder="1" applyAlignment="1" applyProtection="1">
      <alignment vertical="center"/>
      <protection hidden="1"/>
    </xf>
    <xf numFmtId="44" fontId="94" fillId="0" borderId="51" xfId="0" applyNumberFormat="1" applyFont="1" applyFill="1" applyBorder="1" applyAlignment="1" applyProtection="1">
      <alignment vertical="center"/>
      <protection hidden="1"/>
    </xf>
    <xf numFmtId="44" fontId="29" fillId="45" borderId="55" xfId="0" applyNumberFormat="1" applyFont="1" applyFill="1" applyBorder="1" applyAlignment="1" applyProtection="1">
      <alignment vertical="center"/>
      <protection hidden="1"/>
    </xf>
    <xf numFmtId="44" fontId="29" fillId="45" borderId="56" xfId="0" applyNumberFormat="1" applyFont="1" applyFill="1" applyBorder="1" applyAlignment="1" applyProtection="1">
      <alignment vertical="center"/>
      <protection hidden="1"/>
    </xf>
    <xf numFmtId="0" fontId="75" fillId="0" borderId="0" xfId="0" applyFont="1" applyFill="1" applyBorder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vertical="center"/>
    </xf>
    <xf numFmtId="0" fontId="75" fillId="0" borderId="0" xfId="0" applyFont="1" applyBorder="1" applyAlignment="1" applyProtection="1">
      <alignment vertical="center"/>
    </xf>
    <xf numFmtId="44" fontId="93" fillId="0" borderId="57" xfId="0" applyNumberFormat="1" applyFont="1" applyFill="1" applyBorder="1" applyAlignment="1" applyProtection="1">
      <alignment vertical="center"/>
      <protection hidden="1"/>
    </xf>
    <xf numFmtId="44" fontId="93" fillId="0" borderId="58" xfId="0" applyNumberFormat="1" applyFont="1" applyFill="1" applyBorder="1" applyAlignment="1" applyProtection="1">
      <alignment vertical="center"/>
      <protection hidden="1"/>
    </xf>
    <xf numFmtId="44" fontId="29" fillId="46" borderId="53" xfId="0" applyNumberFormat="1" applyFont="1" applyFill="1" applyBorder="1" applyAlignment="1" applyProtection="1">
      <alignment vertical="center"/>
      <protection hidden="1"/>
    </xf>
    <xf numFmtId="44" fontId="29" fillId="46" borderId="0" xfId="0" applyNumberFormat="1" applyFont="1" applyFill="1" applyBorder="1" applyAlignment="1" applyProtection="1">
      <alignment vertical="center"/>
      <protection hidden="1"/>
    </xf>
    <xf numFmtId="44" fontId="29" fillId="46" borderId="51" xfId="0" applyNumberFormat="1" applyFont="1" applyFill="1" applyBorder="1" applyAlignment="1" applyProtection="1">
      <alignment vertical="center"/>
      <protection hidden="1"/>
    </xf>
    <xf numFmtId="44" fontId="29" fillId="45" borderId="53" xfId="0" applyNumberFormat="1" applyFont="1" applyFill="1" applyBorder="1" applyAlignment="1" applyProtection="1">
      <alignment vertical="center"/>
      <protection hidden="1"/>
    </xf>
    <xf numFmtId="44" fontId="29" fillId="45" borderId="0" xfId="0" applyNumberFormat="1" applyFont="1" applyFill="1" applyBorder="1" applyAlignment="1" applyProtection="1">
      <alignment vertical="center"/>
      <protection hidden="1"/>
    </xf>
    <xf numFmtId="44" fontId="29" fillId="45" borderId="51" xfId="0" applyNumberFormat="1" applyFont="1" applyFill="1" applyBorder="1" applyAlignment="1" applyProtection="1">
      <alignment vertical="center"/>
      <protection hidden="1"/>
    </xf>
    <xf numFmtId="0" fontId="75" fillId="0" borderId="0" xfId="0" applyFont="1" applyProtection="1"/>
    <xf numFmtId="0" fontId="76" fillId="0" borderId="0" xfId="0" applyFont="1" applyFill="1" applyBorder="1" applyAlignment="1" applyProtection="1">
      <protection hidden="1"/>
    </xf>
    <xf numFmtId="0" fontId="75" fillId="0" borderId="0" xfId="0" applyFont="1" applyFill="1" applyBorder="1" applyAlignment="1" applyProtection="1">
      <alignment horizontal="center" vertical="center" wrapText="1"/>
      <protection hidden="1"/>
    </xf>
    <xf numFmtId="0" fontId="75" fillId="0" borderId="0" xfId="0" applyFont="1" applyFill="1" applyBorder="1" applyProtection="1"/>
    <xf numFmtId="0" fontId="90" fillId="0" borderId="0" xfId="0" applyFont="1" applyBorder="1" applyAlignment="1" applyProtection="1">
      <alignment horizontal="left"/>
      <protection hidden="1"/>
    </xf>
    <xf numFmtId="0" fontId="90" fillId="0" borderId="0" xfId="0" applyFont="1" applyBorder="1" applyAlignment="1" applyProtection="1">
      <protection hidden="1"/>
    </xf>
    <xf numFmtId="0" fontId="90" fillId="47" borderId="0" xfId="0" applyFont="1" applyFill="1" applyBorder="1" applyAlignment="1" applyProtection="1">
      <alignment horizontal="right"/>
      <protection hidden="1"/>
    </xf>
    <xf numFmtId="0" fontId="90" fillId="0" borderId="0" xfId="0" applyFont="1" applyFill="1" applyBorder="1" applyAlignment="1" applyProtection="1">
      <alignment horizontal="center" vertical="center"/>
      <protection hidden="1"/>
    </xf>
    <xf numFmtId="0" fontId="95" fillId="0" borderId="0" xfId="0" applyFont="1" applyProtection="1">
      <protection hidden="1"/>
    </xf>
    <xf numFmtId="44" fontId="75" fillId="0" borderId="0" xfId="1" applyFont="1" applyFill="1" applyBorder="1" applyAlignment="1" applyProtection="1">
      <alignment vertical="center"/>
      <protection hidden="1"/>
    </xf>
    <xf numFmtId="0" fontId="75" fillId="0" borderId="0" xfId="0" applyFont="1" applyFill="1" applyBorder="1" applyAlignment="1" applyProtection="1">
      <alignment vertical="center"/>
    </xf>
    <xf numFmtId="0" fontId="75" fillId="0" borderId="0" xfId="0" applyFont="1" applyBorder="1" applyAlignment="1" applyProtection="1">
      <alignment horizontal="right"/>
      <protection hidden="1"/>
    </xf>
    <xf numFmtId="44" fontId="29" fillId="45" borderId="54" xfId="0" applyNumberFormat="1" applyFont="1" applyFill="1" applyBorder="1" applyAlignment="1" applyProtection="1">
      <alignment vertical="center"/>
      <protection hidden="1"/>
    </xf>
    <xf numFmtId="0" fontId="88" fillId="0" borderId="0" xfId="0" applyFont="1" applyBorder="1" applyAlignment="1" applyProtection="1"/>
    <xf numFmtId="0" fontId="78" fillId="52" borderId="66" xfId="0" applyFont="1" applyFill="1" applyBorder="1" applyAlignment="1" applyProtection="1">
      <alignment horizontal="center"/>
      <protection locked="0"/>
    </xf>
    <xf numFmtId="44" fontId="29" fillId="45" borderId="54" xfId="0" applyNumberFormat="1" applyFont="1" applyFill="1" applyBorder="1" applyAlignment="1" applyProtection="1">
      <alignment vertical="center"/>
      <protection hidden="1"/>
    </xf>
    <xf numFmtId="44" fontId="29" fillId="45" borderId="55" xfId="0" applyNumberFormat="1" applyFont="1" applyFill="1" applyBorder="1" applyAlignment="1" applyProtection="1">
      <alignment vertical="center"/>
      <protection hidden="1"/>
    </xf>
    <xf numFmtId="0" fontId="81" fillId="3" borderId="71" xfId="0" applyFont="1" applyFill="1" applyBorder="1" applyAlignment="1" applyProtection="1">
      <alignment horizontal="right"/>
      <protection locked="0"/>
    </xf>
    <xf numFmtId="0" fontId="79" fillId="3" borderId="71" xfId="0" applyFont="1" applyFill="1" applyBorder="1" applyProtection="1">
      <protection locked="0"/>
    </xf>
    <xf numFmtId="0" fontId="64" fillId="3" borderId="71" xfId="0" applyFont="1" applyFill="1" applyBorder="1" applyProtection="1">
      <protection locked="0"/>
    </xf>
    <xf numFmtId="0" fontId="55" fillId="3" borderId="0" xfId="0" applyFont="1" applyFill="1" applyBorder="1" applyAlignment="1" applyProtection="1">
      <alignment horizontal="right"/>
    </xf>
    <xf numFmtId="0" fontId="55" fillId="3" borderId="66" xfId="0" applyFont="1" applyFill="1" applyBorder="1" applyAlignment="1" applyProtection="1">
      <alignment horizontal="right"/>
    </xf>
    <xf numFmtId="0" fontId="64" fillId="3" borderId="0" xfId="0" applyFont="1" applyFill="1" applyBorder="1" applyAlignment="1" applyProtection="1">
      <alignment horizontal="right"/>
    </xf>
    <xf numFmtId="0" fontId="78" fillId="52" borderId="0" xfId="0" applyFont="1" applyFill="1" applyBorder="1" applyAlignment="1" applyProtection="1">
      <alignment horizontal="center"/>
      <protection locked="0"/>
    </xf>
    <xf numFmtId="0" fontId="78" fillId="52" borderId="66" xfId="0" applyFont="1" applyFill="1" applyBorder="1" applyAlignment="1" applyProtection="1">
      <alignment horizontal="center"/>
      <protection locked="0"/>
    </xf>
    <xf numFmtId="44" fontId="85" fillId="0" borderId="0" xfId="0" applyNumberFormat="1" applyFont="1" applyFill="1" applyBorder="1" applyAlignment="1" applyProtection="1">
      <alignment horizontal="left" vertical="center"/>
      <protection hidden="1"/>
    </xf>
    <xf numFmtId="0" fontId="66" fillId="0" borderId="0" xfId="0" applyFont="1" applyBorder="1" applyAlignment="1" applyProtection="1">
      <alignment horizontal="center" vertical="center" wrapText="1"/>
    </xf>
    <xf numFmtId="0" fontId="77" fillId="0" borderId="0" xfId="0" applyFont="1" applyBorder="1" applyAlignment="1" applyProtection="1">
      <alignment horizontal="center"/>
      <protection hidden="1"/>
    </xf>
    <xf numFmtId="44" fontId="83" fillId="0" borderId="53" xfId="0" applyNumberFormat="1" applyFont="1" applyFill="1" applyBorder="1" applyAlignment="1" applyProtection="1">
      <alignment horizontal="left" vertical="center"/>
      <protection hidden="1"/>
    </xf>
    <xf numFmtId="44" fontId="83" fillId="0" borderId="0" xfId="0" applyNumberFormat="1" applyFont="1" applyFill="1" applyBorder="1" applyAlignment="1" applyProtection="1">
      <alignment horizontal="left" vertical="center"/>
      <protection hidden="1"/>
    </xf>
    <xf numFmtId="0" fontId="86" fillId="0" borderId="0" xfId="0" applyFont="1" applyAlignment="1" applyProtection="1">
      <alignment horizontal="center"/>
    </xf>
    <xf numFmtId="44" fontId="84" fillId="0" borderId="53" xfId="0" applyNumberFormat="1" applyFont="1" applyFill="1" applyBorder="1" applyAlignment="1" applyProtection="1">
      <alignment horizontal="left" vertical="center"/>
      <protection hidden="1"/>
    </xf>
    <xf numFmtId="44" fontId="84" fillId="0" borderId="0" xfId="0" applyNumberFormat="1" applyFont="1" applyFill="1" applyBorder="1" applyAlignment="1" applyProtection="1">
      <alignment horizontal="left" vertical="center"/>
      <protection hidden="1"/>
    </xf>
    <xf numFmtId="0" fontId="58" fillId="44" borderId="55" xfId="0" applyFont="1" applyFill="1" applyBorder="1" applyAlignment="1" applyProtection="1">
      <alignment horizontal="center" vertical="center"/>
      <protection hidden="1"/>
    </xf>
    <xf numFmtId="0" fontId="32" fillId="0" borderId="0" xfId="623" applyFont="1" applyFill="1" applyBorder="1" applyAlignment="1">
      <alignment horizontal="left" vertical="center" wrapText="1"/>
    </xf>
    <xf numFmtId="9" fontId="34" fillId="0" borderId="0" xfId="623" applyNumberFormat="1" applyFont="1" applyFill="1" applyBorder="1" applyAlignment="1">
      <alignment horizontal="right" vertical="center" wrapText="1" indent="1" readingOrder="1"/>
    </xf>
    <xf numFmtId="0" fontId="58" fillId="52" borderId="0" xfId="0" applyFont="1" applyFill="1" applyBorder="1" applyAlignment="1" applyProtection="1">
      <alignment horizontal="center"/>
      <protection hidden="1"/>
    </xf>
    <xf numFmtId="0" fontId="58" fillId="52" borderId="0" xfId="0" applyFont="1" applyFill="1" applyBorder="1" applyAlignment="1" applyProtection="1">
      <alignment horizontal="center" vertical="center"/>
      <protection hidden="1"/>
    </xf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left" vertical="center" wrapText="1"/>
    </xf>
    <xf numFmtId="0" fontId="64" fillId="0" borderId="0" xfId="0" applyFont="1" applyBorder="1" applyAlignment="1" applyProtection="1">
      <alignment horizontal="right"/>
    </xf>
    <xf numFmtId="0" fontId="78" fillId="52" borderId="0" xfId="0" applyFont="1" applyFill="1" applyBorder="1" applyAlignment="1" applyProtection="1">
      <alignment horizontal="center" vertical="center"/>
      <protection hidden="1"/>
    </xf>
    <xf numFmtId="0" fontId="58" fillId="44" borderId="0" xfId="0" applyFont="1" applyFill="1" applyBorder="1" applyAlignment="1" applyProtection="1">
      <alignment horizontal="left"/>
      <protection hidden="1"/>
    </xf>
    <xf numFmtId="0" fontId="64" fillId="0" borderId="0" xfId="0" applyFont="1" applyBorder="1" applyAlignment="1" applyProtection="1">
      <alignment horizontal="right" vertical="top" wrapText="1"/>
    </xf>
    <xf numFmtId="44" fontId="83" fillId="0" borderId="53" xfId="0" applyNumberFormat="1" applyFont="1" applyFill="1" applyBorder="1" applyAlignment="1" applyProtection="1">
      <alignment horizontal="left" vertical="center" wrapText="1"/>
      <protection hidden="1"/>
    </xf>
    <xf numFmtId="44" fontId="83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6" fillId="0" borderId="0" xfId="0" applyFont="1" applyBorder="1" applyAlignment="1" applyProtection="1">
      <alignment horizontal="center" wrapText="1"/>
    </xf>
    <xf numFmtId="0" fontId="88" fillId="0" borderId="0" xfId="0" applyFont="1" applyAlignment="1" applyProtection="1">
      <alignment horizontal="center"/>
    </xf>
    <xf numFmtId="9" fontId="35" fillId="0" borderId="0" xfId="1309" applyNumberFormat="1" applyFont="1" applyFill="1" applyBorder="1" applyAlignment="1">
      <alignment vertical="center" readingOrder="1"/>
    </xf>
    <xf numFmtId="0" fontId="35" fillId="0" borderId="0" xfId="1309" applyFont="1" applyFill="1" applyBorder="1" applyAlignment="1">
      <alignment vertical="center" readingOrder="1"/>
    </xf>
    <xf numFmtId="44" fontId="94" fillId="0" borderId="53" xfId="0" applyNumberFormat="1" applyFont="1" applyFill="1" applyBorder="1" applyAlignment="1" applyProtection="1">
      <alignment horizontal="left" vertical="center"/>
      <protection hidden="1"/>
    </xf>
    <xf numFmtId="44" fontId="94" fillId="0" borderId="0" xfId="0" applyNumberFormat="1" applyFont="1" applyFill="1" applyBorder="1" applyAlignment="1" applyProtection="1">
      <alignment horizontal="left" vertical="center"/>
      <protection hidden="1"/>
    </xf>
    <xf numFmtId="44" fontId="93" fillId="0" borderId="53" xfId="0" applyNumberFormat="1" applyFont="1" applyFill="1" applyBorder="1" applyAlignment="1" applyProtection="1">
      <alignment horizontal="left" vertical="center"/>
      <protection hidden="1"/>
    </xf>
    <xf numFmtId="44" fontId="93" fillId="0" borderId="0" xfId="0" applyNumberFormat="1" applyFont="1" applyFill="1" applyBorder="1" applyAlignment="1" applyProtection="1">
      <alignment horizontal="left" vertical="center"/>
      <protection hidden="1"/>
    </xf>
    <xf numFmtId="44" fontId="93" fillId="0" borderId="53" xfId="0" applyNumberFormat="1" applyFont="1" applyFill="1" applyBorder="1" applyAlignment="1" applyProtection="1">
      <alignment horizontal="left" vertical="center" wrapText="1"/>
      <protection hidden="1"/>
    </xf>
    <xf numFmtId="44" fontId="93" fillId="0" borderId="0" xfId="0" applyNumberFormat="1" applyFont="1" applyFill="1" applyBorder="1" applyAlignment="1" applyProtection="1">
      <alignment horizontal="left" vertical="center" wrapText="1"/>
      <protection hidden="1"/>
    </xf>
    <xf numFmtId="0" fontId="92" fillId="52" borderId="0" xfId="0" applyFont="1" applyFill="1" applyBorder="1" applyAlignment="1" applyProtection="1">
      <alignment horizontal="center" vertical="center"/>
      <protection hidden="1"/>
    </xf>
    <xf numFmtId="0" fontId="90" fillId="0" borderId="0" xfId="0" applyFont="1" applyBorder="1" applyAlignment="1" applyProtection="1">
      <alignment horizontal="right"/>
    </xf>
    <xf numFmtId="0" fontId="29" fillId="44" borderId="55" xfId="0" applyFont="1" applyFill="1" applyBorder="1" applyAlignment="1" applyProtection="1">
      <alignment horizontal="center" vertical="center"/>
      <protection hidden="1"/>
    </xf>
    <xf numFmtId="0" fontId="88" fillId="0" borderId="0" xfId="0" applyFont="1" applyBorder="1" applyAlignment="1" applyProtection="1">
      <alignment horizontal="center"/>
    </xf>
    <xf numFmtId="0" fontId="75" fillId="0" borderId="0" xfId="0" applyFont="1" applyBorder="1" applyAlignment="1" applyProtection="1">
      <alignment horizontal="center" vertical="center" wrapText="1"/>
    </xf>
    <xf numFmtId="44" fontId="29" fillId="45" borderId="54" xfId="0" applyNumberFormat="1" applyFont="1" applyFill="1" applyBorder="1" applyAlignment="1" applyProtection="1">
      <alignment vertical="center"/>
      <protection hidden="1"/>
    </xf>
    <xf numFmtId="44" fontId="29" fillId="45" borderId="55" xfId="0" applyNumberFormat="1" applyFont="1" applyFill="1" applyBorder="1" applyAlignment="1" applyProtection="1">
      <alignment vertical="center"/>
      <protection hidden="1"/>
    </xf>
    <xf numFmtId="9" fontId="35" fillId="0" borderId="0" xfId="1309" applyNumberFormat="1" applyFont="1" applyFill="1" applyBorder="1" applyAlignment="1">
      <alignment horizontal="right" vertical="center" indent="1" readingOrder="1"/>
    </xf>
    <xf numFmtId="0" fontId="35" fillId="0" borderId="0" xfId="1309" applyFont="1" applyFill="1" applyBorder="1" applyAlignment="1">
      <alignment horizontal="right" vertical="center" indent="1" readingOrder="1"/>
    </xf>
    <xf numFmtId="0" fontId="75" fillId="0" borderId="0" xfId="0" applyFont="1" applyBorder="1" applyAlignment="1" applyProtection="1">
      <alignment horizontal="center" wrapText="1"/>
    </xf>
    <xf numFmtId="44" fontId="29" fillId="45" borderId="54" xfId="0" applyNumberFormat="1" applyFont="1" applyFill="1" applyBorder="1" applyAlignment="1" applyProtection="1">
      <alignment horizontal="left" vertical="center"/>
      <protection hidden="1"/>
    </xf>
    <xf numFmtId="44" fontId="29" fillId="45" borderId="55" xfId="0" applyNumberFormat="1" applyFont="1" applyFill="1" applyBorder="1" applyAlignment="1" applyProtection="1">
      <alignment horizontal="left" vertical="center"/>
      <protection hidden="1"/>
    </xf>
    <xf numFmtId="0" fontId="68" fillId="45" borderId="47" xfId="0" applyFont="1" applyFill="1" applyBorder="1" applyAlignment="1" applyProtection="1">
      <alignment horizontal="center" vertical="center"/>
      <protection hidden="1"/>
    </xf>
    <xf numFmtId="44" fontId="71" fillId="0" borderId="0" xfId="0" applyNumberFormat="1" applyFont="1" applyFill="1" applyBorder="1" applyAlignment="1" applyProtection="1">
      <alignment horizontal="right" vertical="center"/>
      <protection hidden="1"/>
    </xf>
    <xf numFmtId="0" fontId="56" fillId="0" borderId="0" xfId="0" applyFont="1" applyFill="1" applyBorder="1" applyAlignment="1" applyProtection="1">
      <alignment horizontal="center"/>
      <protection hidden="1"/>
    </xf>
    <xf numFmtId="0" fontId="69" fillId="6" borderId="33" xfId="0" applyFont="1" applyFill="1" applyBorder="1" applyAlignment="1" applyProtection="1">
      <alignment horizontal="center"/>
      <protection hidden="1"/>
    </xf>
    <xf numFmtId="0" fontId="69" fillId="6" borderId="11" xfId="0" applyFont="1" applyFill="1" applyBorder="1" applyAlignment="1" applyProtection="1">
      <alignment horizontal="center"/>
      <protection hidden="1"/>
    </xf>
    <xf numFmtId="0" fontId="73" fillId="0" borderId="0" xfId="0" applyFont="1" applyAlignment="1" applyProtection="1">
      <alignment horizontal="center"/>
    </xf>
    <xf numFmtId="0" fontId="72" fillId="0" borderId="0" xfId="0" applyFont="1" applyBorder="1" applyAlignment="1" applyProtection="1">
      <alignment horizontal="center"/>
      <protection hidden="1"/>
    </xf>
    <xf numFmtId="0" fontId="69" fillId="0" borderId="0" xfId="0" applyFont="1" applyBorder="1" applyAlignment="1">
      <alignment horizontal="center" wrapText="1"/>
    </xf>
    <xf numFmtId="0" fontId="69" fillId="4" borderId="33" xfId="0" applyFont="1" applyFill="1" applyBorder="1" applyAlignment="1" applyProtection="1">
      <alignment horizontal="center"/>
      <protection hidden="1"/>
    </xf>
    <xf numFmtId="0" fontId="69" fillId="4" borderId="17" xfId="0" applyFont="1" applyFill="1" applyBorder="1" applyAlignment="1" applyProtection="1">
      <alignment horizontal="center"/>
      <protection hidden="1"/>
    </xf>
    <xf numFmtId="44" fontId="70" fillId="0" borderId="0" xfId="0" applyNumberFormat="1" applyFont="1" applyBorder="1" applyAlignment="1" applyProtection="1">
      <alignment horizontal="left" vertical="center"/>
      <protection hidden="1"/>
    </xf>
    <xf numFmtId="0" fontId="56" fillId="0" borderId="23" xfId="0" applyFont="1" applyFill="1" applyBorder="1" applyAlignment="1" applyProtection="1">
      <alignment horizontal="left" vertical="center"/>
      <protection hidden="1"/>
    </xf>
    <xf numFmtId="0" fontId="69" fillId="5" borderId="33" xfId="0" applyFont="1" applyFill="1" applyBorder="1" applyAlignment="1" applyProtection="1">
      <alignment horizontal="center"/>
      <protection hidden="1"/>
    </xf>
    <xf numFmtId="0" fontId="69" fillId="5" borderId="17" xfId="0" applyFont="1" applyFill="1" applyBorder="1" applyAlignment="1" applyProtection="1">
      <alignment horizontal="center"/>
      <protection hidden="1"/>
    </xf>
    <xf numFmtId="0" fontId="63" fillId="0" borderId="0" xfId="0" applyFont="1" applyAlignment="1" applyProtection="1">
      <alignment horizontal="center"/>
      <protection hidden="1"/>
    </xf>
    <xf numFmtId="0" fontId="63" fillId="9" borderId="0" xfId="0" applyFont="1" applyFill="1" applyBorder="1" applyAlignment="1" applyProtection="1">
      <alignment horizontal="center" vertical="center"/>
      <protection hidden="1"/>
    </xf>
    <xf numFmtId="0" fontId="66" fillId="0" borderId="0" xfId="0" applyFont="1" applyAlignment="1" applyProtection="1">
      <alignment horizontal="right"/>
    </xf>
    <xf numFmtId="0" fontId="66" fillId="0" borderId="0" xfId="0" applyFont="1" applyBorder="1" applyAlignment="1" applyProtection="1">
      <alignment horizontal="right"/>
    </xf>
    <xf numFmtId="0" fontId="69" fillId="44" borderId="37" xfId="0" applyFont="1" applyFill="1" applyBorder="1" applyAlignment="1" applyProtection="1">
      <alignment horizontal="center"/>
      <protection hidden="1"/>
    </xf>
    <xf numFmtId="0" fontId="69" fillId="44" borderId="38" xfId="0" applyFont="1" applyFill="1" applyBorder="1" applyAlignment="1" applyProtection="1">
      <alignment horizontal="center"/>
      <protection hidden="1"/>
    </xf>
    <xf numFmtId="0" fontId="18" fillId="2" borderId="6" xfId="541" applyFont="1" applyFill="1" applyBorder="1" applyAlignment="1" applyProtection="1">
      <alignment horizontal="center"/>
    </xf>
    <xf numFmtId="0" fontId="18" fillId="2" borderId="0" xfId="541" applyFont="1" applyFill="1" applyBorder="1" applyAlignment="1" applyProtection="1">
      <alignment horizontal="center"/>
    </xf>
    <xf numFmtId="0" fontId="18" fillId="2" borderId="5" xfId="541" applyFont="1" applyFill="1" applyBorder="1" applyAlignment="1" applyProtection="1">
      <alignment horizontal="center"/>
    </xf>
    <xf numFmtId="0" fontId="20" fillId="2" borderId="6" xfId="541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5" xfId="541" applyFont="1" applyFill="1" applyBorder="1" applyAlignment="1" applyProtection="1">
      <alignment horizontal="center"/>
    </xf>
    <xf numFmtId="0" fontId="18" fillId="2" borderId="8" xfId="541" applyFont="1" applyFill="1" applyBorder="1" applyAlignment="1" applyProtection="1">
      <alignment horizontal="center"/>
    </xf>
    <xf numFmtId="0" fontId="18" fillId="2" borderId="9" xfId="541" applyFont="1" applyFill="1" applyBorder="1" applyAlignment="1" applyProtection="1">
      <alignment horizontal="center"/>
    </xf>
    <xf numFmtId="0" fontId="18" fillId="2" borderId="13" xfId="541" applyFont="1" applyFill="1" applyBorder="1" applyAlignment="1" applyProtection="1">
      <alignment horizontal="center"/>
    </xf>
    <xf numFmtId="0" fontId="20" fillId="2" borderId="6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8" fillId="2" borderId="8" xfId="0" applyFont="1" applyFill="1" applyBorder="1" applyAlignment="1" applyProtection="1">
      <alignment horizontal="center"/>
    </xf>
    <xf numFmtId="0" fontId="18" fillId="2" borderId="9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6" xfId="367" applyFont="1" applyFill="1" applyBorder="1" applyAlignment="1" applyProtection="1">
      <alignment horizontal="center"/>
    </xf>
    <xf numFmtId="0" fontId="18" fillId="2" borderId="0" xfId="367" applyFont="1" applyFill="1" applyBorder="1" applyAlignment="1" applyProtection="1">
      <alignment horizontal="center"/>
    </xf>
    <xf numFmtId="0" fontId="18" fillId="2" borderId="5" xfId="367" applyFont="1" applyFill="1" applyBorder="1" applyAlignment="1" applyProtection="1">
      <alignment horizontal="center"/>
    </xf>
    <xf numFmtId="0" fontId="18" fillId="2" borderId="8" xfId="367" applyFont="1" applyFill="1" applyBorder="1" applyAlignment="1" applyProtection="1">
      <alignment horizontal="center"/>
    </xf>
    <xf numFmtId="0" fontId="18" fillId="2" borderId="9" xfId="367" applyFont="1" applyFill="1" applyBorder="1" applyAlignment="1" applyProtection="1">
      <alignment horizontal="center"/>
    </xf>
    <xf numFmtId="0" fontId="18" fillId="2" borderId="13" xfId="367" applyFont="1" applyFill="1" applyBorder="1" applyAlignment="1" applyProtection="1">
      <alignment horizontal="center"/>
    </xf>
    <xf numFmtId="0" fontId="20" fillId="2" borderId="6" xfId="367" applyFont="1" applyFill="1" applyBorder="1" applyAlignment="1" applyProtection="1">
      <alignment horizontal="center"/>
    </xf>
    <xf numFmtId="0" fontId="20" fillId="2" borderId="0" xfId="367" applyFont="1" applyFill="1" applyBorder="1" applyAlignment="1" applyProtection="1">
      <alignment horizontal="center"/>
    </xf>
    <xf numFmtId="0" fontId="20" fillId="2" borderId="5" xfId="367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7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00B0F0"/>
      <color rgb="FF3399FF"/>
      <color rgb="FFE0E0E0"/>
      <color rgb="FFD9D9D9"/>
      <color rgb="FFE2E2E2"/>
      <color rgb="FFE1D9C5"/>
      <color rgb="FFB1B3B4"/>
      <color rgb="FFAE9962"/>
      <color rgb="FFAF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20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558800</xdr:colOff>
      <xdr:row>31</xdr:row>
      <xdr:rowOff>210229</xdr:rowOff>
    </xdr:from>
    <xdr:to>
      <xdr:col>10</xdr:col>
      <xdr:colOff>19050</xdr:colOff>
      <xdr:row>33</xdr:row>
      <xdr:rowOff>196850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232900" y="7512729"/>
          <a:ext cx="3714750" cy="4438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937079</xdr:colOff>
      <xdr:row>21</xdr:row>
      <xdr:rowOff>190500</xdr:rowOff>
    </xdr:from>
    <xdr:ext cx="1806121" cy="44076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37079" y="5207000"/>
          <a:ext cx="1806121" cy="44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1095829</xdr:colOff>
      <xdr:row>21</xdr:row>
      <xdr:rowOff>177800</xdr:rowOff>
    </xdr:from>
    <xdr:ext cx="1863272" cy="440762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356429" y="5194300"/>
          <a:ext cx="1863272" cy="44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19050</xdr:colOff>
      <xdr:row>8</xdr:row>
      <xdr:rowOff>0</xdr:rowOff>
    </xdr:from>
    <xdr:to>
      <xdr:col>9</xdr:col>
      <xdr:colOff>1206500</xdr:colOff>
      <xdr:row>10</xdr:row>
      <xdr:rowOff>0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19050" y="2118291"/>
          <a:ext cx="13379450" cy="56140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1</xdr:col>
      <xdr:colOff>1028700</xdr:colOff>
      <xdr:row>1</xdr:row>
      <xdr:rowOff>133350</xdr:rowOff>
    </xdr:from>
    <xdr:to>
      <xdr:col>9</xdr:col>
      <xdr:colOff>1231900</xdr:colOff>
      <xdr:row>6</xdr:row>
      <xdr:rowOff>171450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2222500" y="298450"/>
          <a:ext cx="106680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0</xdr:row>
      <xdr:rowOff>133350</xdr:rowOff>
    </xdr:from>
    <xdr:to>
      <xdr:col>1</xdr:col>
      <xdr:colOff>457200</xdr:colOff>
      <xdr:row>7</xdr:row>
      <xdr:rowOff>93957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0</xdr:col>
      <xdr:colOff>1117600</xdr:colOff>
      <xdr:row>25</xdr:row>
      <xdr:rowOff>165100</xdr:rowOff>
    </xdr:from>
    <xdr:to>
      <xdr:col>2</xdr:col>
      <xdr:colOff>117000</xdr:colOff>
      <xdr:row>31</xdr:row>
      <xdr:rowOff>53500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117600" y="5638800"/>
          <a:ext cx="1260000" cy="1260000"/>
        </a:xfrm>
        <a:prstGeom prst="ellipse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ULTIMATE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2</xdr:col>
      <xdr:colOff>1235075</xdr:colOff>
      <xdr:row>25</xdr:row>
      <xdr:rowOff>174625</xdr:rowOff>
    </xdr:from>
    <xdr:to>
      <xdr:col>4</xdr:col>
      <xdr:colOff>158275</xdr:colOff>
      <xdr:row>31</xdr:row>
      <xdr:rowOff>63025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495675" y="5648325"/>
          <a:ext cx="1260000" cy="1260000"/>
        </a:xfrm>
        <a:prstGeom prst="ellipse">
          <a:avLst/>
        </a:prstGeom>
        <a:solidFill>
          <a:srgbClr val="0D1846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ELITE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4</xdr:col>
      <xdr:colOff>1266824</xdr:colOff>
      <xdr:row>25</xdr:row>
      <xdr:rowOff>187325</xdr:rowOff>
    </xdr:from>
    <xdr:to>
      <xdr:col>5</xdr:col>
      <xdr:colOff>1167924</xdr:colOff>
      <xdr:row>31</xdr:row>
      <xdr:rowOff>75725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864224" y="5661025"/>
          <a:ext cx="1260000" cy="1260000"/>
        </a:xfrm>
        <a:prstGeom prst="ellipse">
          <a:avLst/>
        </a:prstGeom>
        <a:solidFill>
          <a:srgbClr val="F1EFEB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HEALTH PREMIER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6</xdr:col>
      <xdr:colOff>1047750</xdr:colOff>
      <xdr:row>25</xdr:row>
      <xdr:rowOff>212725</xdr:rowOff>
    </xdr:from>
    <xdr:to>
      <xdr:col>7</xdr:col>
      <xdr:colOff>948850</xdr:colOff>
      <xdr:row>31</xdr:row>
      <xdr:rowOff>101125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8362950" y="5686425"/>
          <a:ext cx="1260000" cy="1260000"/>
        </a:xfrm>
        <a:prstGeom prst="ellipse">
          <a:avLst/>
        </a:prstGeom>
        <a:solidFill>
          <a:srgbClr val="740937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SELECT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8</xdr:col>
      <xdr:colOff>927100</xdr:colOff>
      <xdr:row>25</xdr:row>
      <xdr:rowOff>212725</xdr:rowOff>
    </xdr:from>
    <xdr:to>
      <xdr:col>9</xdr:col>
      <xdr:colOff>561500</xdr:colOff>
      <xdr:row>31</xdr:row>
      <xdr:rowOff>101125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10960100" y="5686425"/>
          <a:ext cx="1260000" cy="1260000"/>
        </a:xfrm>
        <a:prstGeom prst="ellipse">
          <a:avLst/>
        </a:prstGeom>
        <a:solidFill>
          <a:srgbClr val="B7290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MAJOR MEDICAL</a:t>
          </a:r>
          <a:endParaRPr lang="en-US" sz="10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139700</xdr:rowOff>
        </xdr:from>
        <xdr:to>
          <xdr:col>7</xdr:col>
          <xdr:colOff>355600</xdr:colOff>
          <xdr:row>20</xdr:row>
          <xdr:rowOff>88900</xdr:rowOff>
        </xdr:to>
        <xdr:sp macro="" textlink="">
          <xdr:nvSpPr>
            <xdr:cNvPr id="3112" name="Check Box 40" descr="Variante con coaseguro fuera del país de residencia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0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103751</xdr:rowOff>
    </xdr:from>
    <xdr:to>
      <xdr:col>0</xdr:col>
      <xdr:colOff>2784475</xdr:colOff>
      <xdr:row>12</xdr:row>
      <xdr:rowOff>55382</xdr:rowOff>
    </xdr:to>
    <xdr:sp macro="" textlink="">
      <xdr:nvSpPr>
        <xdr:cNvPr id="3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0" y="1856351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8</xdr:col>
      <xdr:colOff>281424</xdr:colOff>
      <xdr:row>21</xdr:row>
      <xdr:rowOff>56552</xdr:rowOff>
    </xdr:from>
    <xdr:to>
      <xdr:col>8</xdr:col>
      <xdr:colOff>1031518</xdr:colOff>
      <xdr:row>24</xdr:row>
      <xdr:rowOff>35121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0124" y="4539652"/>
          <a:ext cx="750094" cy="740569"/>
        </a:xfrm>
        <a:prstGeom prst="rect">
          <a:avLst/>
        </a:prstGeom>
      </xdr:spPr>
    </xdr:pic>
    <xdr:clientData/>
  </xdr:twoCellAnchor>
  <xdr:twoCellAnchor>
    <xdr:from>
      <xdr:col>0</xdr:col>
      <xdr:colOff>2286000</xdr:colOff>
      <xdr:row>0</xdr:row>
      <xdr:rowOff>139700</xdr:rowOff>
    </xdr:from>
    <xdr:to>
      <xdr:col>8</xdr:col>
      <xdr:colOff>38100</xdr:colOff>
      <xdr:row>9</xdr:row>
      <xdr:rowOff>50800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2286000" y="139700"/>
          <a:ext cx="155829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GHP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114300</xdr:rowOff>
    </xdr:from>
    <xdr:to>
      <xdr:col>0</xdr:col>
      <xdr:colOff>1701800</xdr:colOff>
      <xdr:row>9</xdr:row>
      <xdr:rowOff>49507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14300"/>
          <a:ext cx="1498600" cy="1497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12700</xdr:rowOff>
    </xdr:from>
    <xdr:to>
      <xdr:col>2</xdr:col>
      <xdr:colOff>5770</xdr:colOff>
      <xdr:row>94</xdr:row>
      <xdr:rowOff>63500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0500"/>
          <a:ext cx="7232070" cy="20993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1010967</xdr:colOff>
      <xdr:row>17</xdr:row>
      <xdr:rowOff>6050</xdr:rowOff>
    </xdr:from>
    <xdr:to>
      <xdr:col>11</xdr:col>
      <xdr:colOff>21161</xdr:colOff>
      <xdr:row>19</xdr:row>
      <xdr:rowOff>160983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8367" y="3117550"/>
          <a:ext cx="750094" cy="739133"/>
        </a:xfrm>
        <a:prstGeom prst="rect">
          <a:avLst/>
        </a:prstGeom>
      </xdr:spPr>
    </xdr:pic>
    <xdr:clientData/>
  </xdr:twoCellAnchor>
  <xdr:twoCellAnchor>
    <xdr:from>
      <xdr:col>0</xdr:col>
      <xdr:colOff>2260600</xdr:colOff>
      <xdr:row>0</xdr:row>
      <xdr:rowOff>127000</xdr:rowOff>
    </xdr:from>
    <xdr:to>
      <xdr:col>11</xdr:col>
      <xdr:colOff>0</xdr:colOff>
      <xdr:row>9</xdr:row>
      <xdr:rowOff>88900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2260600" y="127000"/>
          <a:ext cx="193167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GHP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ELITE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0</xdr:row>
      <xdr:rowOff>101600</xdr:rowOff>
    </xdr:from>
    <xdr:to>
      <xdr:col>0</xdr:col>
      <xdr:colOff>1676400</xdr:colOff>
      <xdr:row>9</xdr:row>
      <xdr:rowOff>87607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016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88900</xdr:rowOff>
    </xdr:from>
    <xdr:to>
      <xdr:col>0</xdr:col>
      <xdr:colOff>2784475</xdr:colOff>
      <xdr:row>14</xdr:row>
      <xdr:rowOff>27831</xdr:rowOff>
    </xdr:to>
    <xdr:sp macro="" textlink="">
      <xdr:nvSpPr>
        <xdr:cNvPr id="19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0" y="19304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16</xdr:row>
      <xdr:rowOff>50800</xdr:rowOff>
    </xdr:from>
    <xdr:to>
      <xdr:col>1</xdr:col>
      <xdr:colOff>3611902</xdr:colOff>
      <xdr:row>109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0200"/>
          <a:ext cx="7256802" cy="26631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527049</xdr:colOff>
      <xdr:row>15</xdr:row>
      <xdr:rowOff>258535</xdr:rowOff>
    </xdr:from>
    <xdr:to>
      <xdr:col>9</xdr:col>
      <xdr:colOff>1277143</xdr:colOff>
      <xdr:row>18</xdr:row>
      <xdr:rowOff>96951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8149" y="3052535"/>
          <a:ext cx="750094" cy="752816"/>
        </a:xfrm>
        <a:prstGeom prst="rect">
          <a:avLst/>
        </a:prstGeom>
      </xdr:spPr>
    </xdr:pic>
    <xdr:clientData/>
  </xdr:twoCellAnchor>
  <xdr:twoCellAnchor>
    <xdr:from>
      <xdr:col>0</xdr:col>
      <xdr:colOff>2273300</xdr:colOff>
      <xdr:row>1</xdr:row>
      <xdr:rowOff>0</xdr:rowOff>
    </xdr:from>
    <xdr:to>
      <xdr:col>9</xdr:col>
      <xdr:colOff>1600200</xdr:colOff>
      <xdr:row>9</xdr:row>
      <xdr:rowOff>152400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2273300" y="165100"/>
          <a:ext cx="171577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GHP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PREMIER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0</xdr:row>
      <xdr:rowOff>139700</xdr:rowOff>
    </xdr:from>
    <xdr:to>
      <xdr:col>0</xdr:col>
      <xdr:colOff>1689100</xdr:colOff>
      <xdr:row>9</xdr:row>
      <xdr:rowOff>151107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2784475</xdr:colOff>
      <xdr:row>13</xdr:row>
      <xdr:rowOff>104031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15</xdr:row>
      <xdr:rowOff>12700</xdr:rowOff>
    </xdr:from>
    <xdr:to>
      <xdr:col>2</xdr:col>
      <xdr:colOff>15681</xdr:colOff>
      <xdr:row>90</xdr:row>
      <xdr:rowOff>50800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7800"/>
          <a:ext cx="7330881" cy="21399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506941</xdr:colOff>
      <xdr:row>15</xdr:row>
      <xdr:rowOff>48868</xdr:rowOff>
    </xdr:from>
    <xdr:to>
      <xdr:col>9</xdr:col>
      <xdr:colOff>1257035</xdr:colOff>
      <xdr:row>17</xdr:row>
      <xdr:rowOff>193318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6941" y="3033368"/>
          <a:ext cx="750094" cy="728650"/>
        </a:xfrm>
        <a:prstGeom prst="rect">
          <a:avLst/>
        </a:prstGeom>
      </xdr:spPr>
    </xdr:pic>
    <xdr:clientData/>
  </xdr:twoCellAnchor>
  <xdr:twoCellAnchor>
    <xdr:from>
      <xdr:col>0</xdr:col>
      <xdr:colOff>2260600</xdr:colOff>
      <xdr:row>0</xdr:row>
      <xdr:rowOff>152400</xdr:rowOff>
    </xdr:from>
    <xdr:to>
      <xdr:col>10</xdr:col>
      <xdr:colOff>0</xdr:colOff>
      <xdr:row>9</xdr:row>
      <xdr:rowOff>25400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260600" y="152400"/>
          <a:ext cx="171831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GHP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SELECT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0</xdr:row>
      <xdr:rowOff>127000</xdr:rowOff>
    </xdr:from>
    <xdr:to>
      <xdr:col>0</xdr:col>
      <xdr:colOff>1676400</xdr:colOff>
      <xdr:row>9</xdr:row>
      <xdr:rowOff>24107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2784475</xdr:colOff>
      <xdr:row>12</xdr:row>
      <xdr:rowOff>27831</xdr:rowOff>
    </xdr:to>
    <xdr:sp macro="" textlink="">
      <xdr:nvSpPr>
        <xdr:cNvPr id="17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0" y="18034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14</xdr:row>
      <xdr:rowOff>50800</xdr:rowOff>
    </xdr:from>
    <xdr:to>
      <xdr:col>2</xdr:col>
      <xdr:colOff>16632</xdr:colOff>
      <xdr:row>72</xdr:row>
      <xdr:rowOff>330200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3200"/>
          <a:ext cx="7281032" cy="16522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271235</xdr:colOff>
      <xdr:row>16</xdr:row>
      <xdr:rowOff>80736</xdr:rowOff>
    </xdr:from>
    <xdr:to>
      <xdr:col>9</xdr:col>
      <xdr:colOff>1027679</xdr:colOff>
      <xdr:row>18</xdr:row>
      <xdr:rowOff>202181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4835" y="3052536"/>
          <a:ext cx="756444" cy="731045"/>
        </a:xfrm>
        <a:prstGeom prst="rect">
          <a:avLst/>
        </a:prstGeom>
      </xdr:spPr>
    </xdr:pic>
    <xdr:clientData/>
  </xdr:twoCellAnchor>
  <xdr:twoCellAnchor>
    <xdr:from>
      <xdr:col>0</xdr:col>
      <xdr:colOff>2273300</xdr:colOff>
      <xdr:row>0</xdr:row>
      <xdr:rowOff>127000</xdr:rowOff>
    </xdr:from>
    <xdr:to>
      <xdr:col>9</xdr:col>
      <xdr:colOff>50800</xdr:colOff>
      <xdr:row>9</xdr:row>
      <xdr:rowOff>76200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2273300" y="127000"/>
          <a:ext cx="164211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GHP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MAJOR MEDICAL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0</xdr:row>
      <xdr:rowOff>101600</xdr:rowOff>
    </xdr:from>
    <xdr:to>
      <xdr:col>0</xdr:col>
      <xdr:colOff>1689100</xdr:colOff>
      <xdr:row>9</xdr:row>
      <xdr:rowOff>74907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6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101600</xdr:rowOff>
    </xdr:from>
    <xdr:to>
      <xdr:col>0</xdr:col>
      <xdr:colOff>2784475</xdr:colOff>
      <xdr:row>13</xdr:row>
      <xdr:rowOff>40531</xdr:rowOff>
    </xdr:to>
    <xdr:sp macro="" textlink="">
      <xdr:nvSpPr>
        <xdr:cNvPr id="14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15</xdr:row>
      <xdr:rowOff>38100</xdr:rowOff>
    </xdr:from>
    <xdr:to>
      <xdr:col>2</xdr:col>
      <xdr:colOff>12579</xdr:colOff>
      <xdr:row>70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5100"/>
          <a:ext cx="7378579" cy="138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930557</xdr:colOff>
      <xdr:row>14</xdr:row>
      <xdr:rowOff>125467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735195" y="248140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2"/>
  <sheetViews>
    <sheetView showGridLines="0" tabSelected="1" zoomScale="75" zoomScaleNormal="75" zoomScaleSheetLayoutView="70" workbookViewId="0">
      <selection activeCell="M20" sqref="M20"/>
    </sheetView>
  </sheetViews>
  <sheetFormatPr baseColWidth="10" defaultColWidth="20.5" defaultRowHeight="18"/>
  <cols>
    <col min="1" max="1" width="17.83203125" style="286" customWidth="1"/>
    <col min="2" max="2" width="16" style="286" customWidth="1"/>
    <col min="3" max="3" width="20.1640625" style="286" customWidth="1"/>
    <col min="4" max="4" width="14.83203125" style="286" customWidth="1"/>
    <col min="5" max="8" width="20.5" style="286" customWidth="1"/>
    <col min="9" max="9" width="24.33203125" style="286" customWidth="1"/>
    <col min="10" max="10" width="19" style="286" customWidth="1"/>
    <col min="11" max="11" width="13.5" style="286" customWidth="1"/>
    <col min="12" max="12" width="20" style="286" customWidth="1"/>
    <col min="13" max="14" width="20.5" style="286"/>
    <col min="15" max="15" width="11.6640625" style="286" customWidth="1"/>
    <col min="16" max="16384" width="20.5" style="286"/>
  </cols>
  <sheetData>
    <row r="1" spans="1:12" ht="12.75" customHeight="1"/>
    <row r="2" spans="1:12">
      <c r="J2" s="286" t="s">
        <v>2</v>
      </c>
      <c r="K2" s="286" t="s">
        <v>2</v>
      </c>
    </row>
    <row r="12" spans="1:12">
      <c r="A12" s="290"/>
      <c r="B12" s="291"/>
      <c r="C12" s="291"/>
      <c r="D12" s="291"/>
      <c r="E12" s="291"/>
      <c r="F12" s="291"/>
      <c r="G12" s="291"/>
      <c r="H12" s="291"/>
      <c r="I12" s="291"/>
      <c r="J12" s="292"/>
    </row>
    <row r="13" spans="1:12">
      <c r="A13" s="293"/>
      <c r="B13" s="452" t="s">
        <v>27</v>
      </c>
      <c r="C13" s="452"/>
      <c r="D13" s="453" t="s">
        <v>59</v>
      </c>
      <c r="E13" s="453"/>
      <c r="F13" s="453"/>
      <c r="G13" s="453"/>
      <c r="H13" s="453"/>
      <c r="I13" s="453"/>
      <c r="J13" s="454"/>
    </row>
    <row r="14" spans="1:12" ht="9.5" customHeight="1">
      <c r="A14" s="293"/>
      <c r="B14" s="289"/>
      <c r="C14" s="289"/>
      <c r="D14" s="288"/>
      <c r="E14" s="288"/>
      <c r="F14" s="288"/>
      <c r="G14" s="288"/>
      <c r="H14" s="288"/>
      <c r="I14" s="289"/>
      <c r="J14" s="294"/>
    </row>
    <row r="15" spans="1:12">
      <c r="A15" s="293"/>
      <c r="B15" s="452" t="s">
        <v>28</v>
      </c>
      <c r="C15" s="452"/>
      <c r="D15" s="384">
        <v>2</v>
      </c>
      <c r="E15" s="289"/>
      <c r="F15" s="452" t="s">
        <v>30</v>
      </c>
      <c r="G15" s="452"/>
      <c r="H15" s="452"/>
      <c r="I15" s="452"/>
      <c r="J15" s="444">
        <v>3</v>
      </c>
      <c r="L15" s="287"/>
    </row>
    <row r="16" spans="1:12" ht="9.5" customHeight="1">
      <c r="A16" s="293"/>
      <c r="B16" s="289"/>
      <c r="C16" s="289"/>
      <c r="D16" s="288"/>
      <c r="E16" s="288"/>
      <c r="F16" s="289"/>
      <c r="G16" s="289"/>
      <c r="H16" s="289"/>
      <c r="I16" s="289"/>
      <c r="J16" s="294"/>
    </row>
    <row r="17" spans="1:10">
      <c r="A17" s="293"/>
      <c r="B17" s="452" t="s">
        <v>29</v>
      </c>
      <c r="C17" s="452"/>
      <c r="D17" s="384">
        <v>65</v>
      </c>
      <c r="E17" s="289"/>
      <c r="F17" s="452" t="s">
        <v>31</v>
      </c>
      <c r="G17" s="452"/>
      <c r="H17" s="452"/>
      <c r="I17" s="452"/>
      <c r="J17" s="444">
        <v>71</v>
      </c>
    </row>
    <row r="18" spans="1:10" ht="19.5" customHeight="1">
      <c r="A18" s="295"/>
      <c r="B18" s="296"/>
      <c r="C18" s="296"/>
      <c r="D18" s="296"/>
      <c r="E18" s="296"/>
      <c r="F18" s="296"/>
      <c r="G18" s="296"/>
      <c r="H18" s="296"/>
      <c r="I18" s="296"/>
      <c r="J18" s="297"/>
    </row>
    <row r="19" spans="1:10" ht="19.5" customHeight="1"/>
    <row r="20" spans="1:10" ht="18" customHeight="1">
      <c r="A20" s="298"/>
      <c r="B20" s="299"/>
      <c r="C20" s="299"/>
      <c r="D20" s="299"/>
      <c r="E20" s="300"/>
      <c r="F20" s="299"/>
      <c r="G20" s="447" t="s">
        <v>76</v>
      </c>
      <c r="H20" s="448" t="b">
        <v>0</v>
      </c>
      <c r="I20" s="449"/>
      <c r="J20" s="301" t="b">
        <v>0</v>
      </c>
    </row>
    <row r="22" spans="1:10">
      <c r="A22" s="290"/>
      <c r="B22" s="291"/>
      <c r="C22" s="291"/>
      <c r="D22" s="291"/>
      <c r="E22" s="291"/>
      <c r="F22" s="291"/>
      <c r="G22" s="291"/>
      <c r="H22" s="291"/>
      <c r="I22" s="291"/>
      <c r="J22" s="292"/>
    </row>
    <row r="23" spans="1:10">
      <c r="A23" s="293"/>
      <c r="B23" s="289"/>
      <c r="C23" s="289"/>
      <c r="D23" s="450"/>
      <c r="E23" s="450"/>
      <c r="F23" s="289"/>
      <c r="G23" s="289"/>
      <c r="H23" s="289"/>
      <c r="I23" s="450"/>
      <c r="J23" s="451"/>
    </row>
    <row r="24" spans="1:10">
      <c r="A24" s="293"/>
      <c r="B24" s="289"/>
      <c r="C24" s="289"/>
      <c r="D24" s="289"/>
      <c r="E24" s="289"/>
      <c r="F24" s="289"/>
      <c r="G24" s="289"/>
      <c r="H24" s="289"/>
      <c r="I24" s="289"/>
      <c r="J24" s="294"/>
    </row>
    <row r="25" spans="1:10">
      <c r="A25" s="293"/>
      <c r="B25" s="383">
        <v>2</v>
      </c>
      <c r="C25" s="289"/>
      <c r="D25" s="383">
        <v>2</v>
      </c>
      <c r="E25" s="289"/>
      <c r="F25" s="289"/>
      <c r="G25" s="289"/>
      <c r="H25" s="289"/>
      <c r="I25" s="289"/>
      <c r="J25" s="294"/>
    </row>
    <row r="26" spans="1:10">
      <c r="A26" s="293"/>
      <c r="B26" s="289"/>
      <c r="C26" s="289"/>
      <c r="D26" s="289"/>
      <c r="E26" s="289"/>
      <c r="F26" s="289"/>
      <c r="G26" s="289"/>
      <c r="H26" s="289"/>
      <c r="I26" s="289"/>
      <c r="J26" s="294"/>
    </row>
    <row r="27" spans="1:10">
      <c r="A27" s="293"/>
      <c r="B27" s="289"/>
      <c r="C27" s="289"/>
      <c r="D27" s="289"/>
      <c r="E27" s="289"/>
      <c r="F27" s="289"/>
      <c r="G27" s="289"/>
      <c r="H27" s="289"/>
      <c r="I27" s="289"/>
      <c r="J27" s="294"/>
    </row>
    <row r="28" spans="1:10">
      <c r="A28" s="293"/>
      <c r="B28" s="289"/>
      <c r="C28" s="289"/>
      <c r="D28" s="289"/>
      <c r="E28" s="289"/>
      <c r="F28" s="289"/>
      <c r="G28" s="289"/>
      <c r="H28" s="289"/>
      <c r="I28" s="289"/>
      <c r="J28" s="294"/>
    </row>
    <row r="29" spans="1:10">
      <c r="A29" s="293"/>
      <c r="B29" s="289"/>
      <c r="C29" s="289"/>
      <c r="D29" s="289"/>
      <c r="E29" s="289"/>
      <c r="F29" s="289"/>
      <c r="G29" s="289"/>
      <c r="H29" s="289"/>
      <c r="I29" s="289"/>
      <c r="J29" s="294"/>
    </row>
    <row r="30" spans="1:10">
      <c r="A30" s="293"/>
      <c r="B30" s="289"/>
      <c r="C30" s="289"/>
      <c r="D30" s="289"/>
      <c r="E30" s="289"/>
      <c r="F30" s="289"/>
      <c r="G30" s="289"/>
      <c r="H30" s="289"/>
      <c r="I30" s="289"/>
      <c r="J30" s="294"/>
    </row>
    <row r="31" spans="1:10">
      <c r="A31" s="293"/>
      <c r="B31" s="289"/>
      <c r="C31" s="289"/>
      <c r="D31" s="289"/>
      <c r="E31" s="289"/>
      <c r="F31" s="289"/>
      <c r="G31" s="289"/>
      <c r="H31" s="289"/>
      <c r="I31" s="289"/>
      <c r="J31" s="294"/>
    </row>
    <row r="32" spans="1:10">
      <c r="A32" s="295"/>
      <c r="B32" s="296"/>
      <c r="C32" s="296"/>
      <c r="D32" s="296"/>
      <c r="E32" s="296"/>
      <c r="F32" s="296"/>
      <c r="G32" s="296"/>
      <c r="H32" s="296"/>
      <c r="I32" s="296"/>
      <c r="J32" s="297"/>
    </row>
  </sheetData>
  <sheetProtection algorithmName="SHA-512" hashValue="5mmx6Vgw9JM6wzW6aEyM/Hs03bTSvqEx0aNBgovADpwOFWC/QNpbNMeUOeVvDxCsj6yRmW4CpDUMD4+eCM3nHA==" saltValue="Cp5CxnPSfALfS20woyq1RA==" spinCount="100000" sheet="1" objects="1" scenarios="1"/>
  <mergeCells count="8">
    <mergeCell ref="D23:E23"/>
    <mergeCell ref="I23:J23"/>
    <mergeCell ref="F17:I17"/>
    <mergeCell ref="B13:C13"/>
    <mergeCell ref="B15:C15"/>
    <mergeCell ref="D13:J13"/>
    <mergeCell ref="F15:I15"/>
    <mergeCell ref="B17:C17"/>
  </mergeCells>
  <phoneticPr fontId="11" type="noConversion"/>
  <conditionalFormatting sqref="D17">
    <cfRule type="cellIs" dxfId="36" priority="1" stopIfTrue="1" operator="lessThan">
      <formula>18</formula>
    </cfRule>
    <cfRule type="cellIs" dxfId="35" priority="2" stopIfTrue="1" operator="greaterThan">
      <formula>74</formula>
    </cfRule>
  </conditionalFormatting>
  <conditionalFormatting sqref="D15">
    <cfRule type="cellIs" dxfId="34" priority="3" stopIfTrue="1" operator="equal">
      <formula>0</formula>
    </cfRule>
    <cfRule type="cellIs" dxfId="33" priority="4" stopIfTrue="1" operator="greaterThan">
      <formula>2</formula>
    </cfRule>
  </conditionalFormatting>
  <conditionalFormatting sqref="J17">
    <cfRule type="cellIs" dxfId="32" priority="5" stopIfTrue="1" operator="greaterThan">
      <formula>74</formula>
    </cfRule>
    <cfRule type="cellIs" dxfId="31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2" r:id="rId4" name="Check Box 40">
              <controlPr locked="0" defaultSize="0" autoFill="0" autoLine="0" autoPict="0" altText="Variante con coaseguro fuera del país de residencia">
                <anchor moveWithCells="1">
                  <from>
                    <xdr:col>7</xdr:col>
                    <xdr:colOff>0</xdr:colOff>
                    <xdr:row>18</xdr:row>
                    <xdr:rowOff>139700</xdr:rowOff>
                  </from>
                  <to>
                    <xdr:col>7</xdr:col>
                    <xdr:colOff>355600</xdr:colOff>
                    <xdr:row>20</xdr:row>
                    <xdr:rowOff>88900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97"/>
  <sheetViews>
    <sheetView showGridLines="0" zoomScale="75" zoomScaleNormal="75" zoomScaleSheetLayoutView="100" workbookViewId="0">
      <selection activeCell="H28" sqref="H28"/>
    </sheetView>
  </sheetViews>
  <sheetFormatPr baseColWidth="10" defaultColWidth="8.83203125" defaultRowHeight="13"/>
  <cols>
    <col min="1" max="1" width="61.1640625" style="305" customWidth="1"/>
    <col min="2" max="2" width="47.1640625" style="305" customWidth="1"/>
    <col min="3" max="3" width="2.33203125" style="314" customWidth="1"/>
    <col min="4" max="4" width="10.5" style="305" customWidth="1"/>
    <col min="5" max="5" width="41.5" style="305" customWidth="1"/>
    <col min="6" max="6" width="32.5" style="305" customWidth="1"/>
    <col min="7" max="7" width="37.5" style="305" customWidth="1"/>
    <col min="8" max="8" width="34.5" style="305" customWidth="1"/>
    <col min="9" max="9" width="25.83203125" style="305" customWidth="1"/>
    <col min="10" max="10" width="19.6640625" style="305" customWidth="1"/>
    <col min="11" max="16384" width="8.83203125" style="305"/>
  </cols>
  <sheetData>
    <row r="1" spans="1:10">
      <c r="D1" s="307"/>
    </row>
    <row r="2" spans="1:10" ht="12.75" customHeight="1">
      <c r="A2" s="302"/>
      <c r="B2" s="303"/>
      <c r="C2" s="304"/>
      <c r="D2" s="306"/>
      <c r="E2" s="303"/>
      <c r="F2" s="303"/>
      <c r="G2" s="303"/>
      <c r="H2" s="303"/>
      <c r="I2" s="303"/>
      <c r="J2" s="303"/>
    </row>
    <row r="3" spans="1:10">
      <c r="A3" s="303"/>
      <c r="B3" s="303"/>
      <c r="C3" s="304"/>
      <c r="D3" s="306"/>
      <c r="E3" s="303"/>
      <c r="F3" s="303"/>
      <c r="G3" s="303"/>
      <c r="H3" s="303" t="s">
        <v>2</v>
      </c>
      <c r="I3" s="303" t="s">
        <v>2</v>
      </c>
      <c r="J3" s="303" t="s">
        <v>2</v>
      </c>
    </row>
    <row r="4" spans="1:10">
      <c r="A4" s="303"/>
      <c r="B4" s="303"/>
      <c r="C4" s="304"/>
      <c r="D4" s="306"/>
      <c r="E4" s="303"/>
      <c r="F4" s="303"/>
      <c r="G4" s="303"/>
      <c r="H4" s="303"/>
      <c r="I4" s="303"/>
      <c r="J4" s="303"/>
    </row>
    <row r="5" spans="1:10">
      <c r="A5" s="303"/>
      <c r="B5" s="303"/>
      <c r="C5" s="304"/>
      <c r="D5" s="306"/>
      <c r="E5" s="303"/>
      <c r="F5" s="303"/>
      <c r="G5" s="303"/>
      <c r="H5" s="303"/>
      <c r="I5" s="303"/>
      <c r="J5" s="303"/>
    </row>
    <row r="6" spans="1:10">
      <c r="A6" s="303"/>
      <c r="B6" s="303"/>
      <c r="C6" s="304"/>
      <c r="D6" s="306"/>
      <c r="E6" s="303"/>
      <c r="F6" s="303"/>
      <c r="G6" s="303"/>
      <c r="H6" s="303"/>
      <c r="I6" s="303"/>
      <c r="J6" s="303"/>
    </row>
    <row r="7" spans="1:10" ht="16">
      <c r="A7" s="303"/>
      <c r="B7" s="303"/>
      <c r="C7" s="304"/>
      <c r="D7" s="306"/>
      <c r="E7" s="303"/>
      <c r="F7" s="303"/>
      <c r="G7" s="303"/>
      <c r="H7" s="100" t="s">
        <v>2</v>
      </c>
      <c r="I7" s="100" t="s">
        <v>2</v>
      </c>
      <c r="J7" s="100" t="s">
        <v>2</v>
      </c>
    </row>
    <row r="8" spans="1:10" ht="16">
      <c r="A8" s="303"/>
      <c r="B8" s="303"/>
      <c r="C8" s="304"/>
      <c r="D8" s="306"/>
      <c r="E8" s="303"/>
      <c r="F8" s="303"/>
      <c r="G8" s="303"/>
      <c r="H8" s="100"/>
      <c r="I8" s="100"/>
      <c r="J8" s="100"/>
    </row>
    <row r="9" spans="1:10" ht="16">
      <c r="A9" s="303"/>
      <c r="B9" s="303"/>
      <c r="C9" s="304"/>
      <c r="D9" s="306"/>
      <c r="E9" s="303"/>
      <c r="F9" s="303"/>
      <c r="G9" s="303"/>
      <c r="H9" s="100"/>
      <c r="I9" s="100"/>
      <c r="J9" s="100"/>
    </row>
    <row r="10" spans="1:10" ht="16">
      <c r="A10" s="303"/>
      <c r="B10" s="303"/>
      <c r="C10" s="304"/>
      <c r="D10" s="306"/>
      <c r="E10" s="303"/>
      <c r="F10" s="303"/>
      <c r="G10" s="303"/>
      <c r="H10" s="100"/>
      <c r="I10" s="100"/>
      <c r="J10" s="100"/>
    </row>
    <row r="11" spans="1:10" ht="12" customHeight="1">
      <c r="A11" s="101"/>
      <c r="B11" s="101"/>
      <c r="C11" s="101"/>
      <c r="D11" s="365"/>
      <c r="E11" s="101"/>
      <c r="F11" s="101"/>
      <c r="G11" s="101"/>
      <c r="H11" s="101"/>
      <c r="I11" s="101"/>
      <c r="J11" s="101"/>
    </row>
    <row r="12" spans="1:10" ht="25">
      <c r="A12" s="246"/>
      <c r="B12" s="246"/>
      <c r="C12" s="246"/>
      <c r="D12" s="366"/>
      <c r="E12" s="246"/>
      <c r="F12" s="246"/>
      <c r="G12" s="246"/>
      <c r="H12" s="246"/>
      <c r="I12" s="246"/>
      <c r="J12" s="246"/>
    </row>
    <row r="13" spans="1:10" ht="15" customHeight="1">
      <c r="A13" s="101"/>
      <c r="B13" s="101"/>
      <c r="C13" s="102"/>
      <c r="D13" s="365"/>
      <c r="E13" s="101"/>
      <c r="F13" s="101"/>
      <c r="G13" s="101"/>
      <c r="H13" s="101"/>
      <c r="I13" s="101"/>
      <c r="J13" s="101"/>
    </row>
    <row r="14" spans="1:10" ht="23">
      <c r="A14" s="466" t="s">
        <v>62</v>
      </c>
      <c r="B14" s="466"/>
      <c r="C14" s="284"/>
      <c r="D14" s="307"/>
      <c r="E14" s="282" t="s">
        <v>27</v>
      </c>
      <c r="F14" s="467" t="str">
        <f>+'INGRESO DE DATOS'!$D$13</f>
        <v>NOMBRE COMPLETO</v>
      </c>
      <c r="G14" s="467"/>
      <c r="H14" s="467"/>
      <c r="I14" s="319"/>
      <c r="J14" s="104"/>
    </row>
    <row r="15" spans="1:10" ht="16.5" customHeight="1">
      <c r="A15" s="136"/>
      <c r="B15" s="137"/>
      <c r="C15" s="105"/>
      <c r="D15" s="193"/>
      <c r="E15" s="190"/>
      <c r="F15" s="185"/>
      <c r="G15" s="185"/>
      <c r="H15" s="185"/>
      <c r="I15" s="185"/>
      <c r="J15" s="304"/>
    </row>
    <row r="16" spans="1:10" ht="23.25" customHeight="1">
      <c r="A16" s="136"/>
      <c r="B16" s="137"/>
      <c r="C16" s="105"/>
      <c r="E16" s="282" t="s">
        <v>28</v>
      </c>
      <c r="F16" s="323">
        <f>+'INGRESO DE DATOS'!$D$15</f>
        <v>2</v>
      </c>
      <c r="G16" s="182" t="s">
        <v>29</v>
      </c>
      <c r="H16" s="323">
        <f>+'INGRESO DE DATOS'!$D$17</f>
        <v>65</v>
      </c>
      <c r="J16" s="104"/>
    </row>
    <row r="17" spans="1:11" ht="16.5" customHeight="1">
      <c r="A17" s="136"/>
      <c r="B17" s="138"/>
      <c r="C17" s="105"/>
      <c r="D17" s="191"/>
      <c r="E17" s="192"/>
      <c r="F17" s="188"/>
      <c r="G17" s="193"/>
      <c r="H17" s="188"/>
      <c r="J17" s="304"/>
    </row>
    <row r="18" spans="1:11" ht="23.25" customHeight="1">
      <c r="A18" s="136"/>
      <c r="B18" s="137"/>
      <c r="C18" s="105"/>
      <c r="E18" s="282" t="s">
        <v>30</v>
      </c>
      <c r="F18" s="323">
        <f>+'INGRESO DE DATOS'!$J$15</f>
        <v>3</v>
      </c>
      <c r="G18" s="182" t="s">
        <v>53</v>
      </c>
      <c r="H18" s="323">
        <f>+'INGRESO DE DATOS'!$J$17</f>
        <v>71</v>
      </c>
    </row>
    <row r="19" spans="1:11" s="307" customFormat="1" ht="16.5" customHeight="1">
      <c r="A19" s="139"/>
      <c r="B19" s="141"/>
      <c r="C19" s="105"/>
      <c r="D19" s="193"/>
      <c r="E19" s="194"/>
      <c r="F19" s="187"/>
      <c r="G19" s="188"/>
      <c r="H19" s="188" t="s">
        <v>2</v>
      </c>
      <c r="I19" s="188" t="s">
        <v>2</v>
      </c>
      <c r="J19" s="306"/>
    </row>
    <row r="20" spans="1:11" s="307" customFormat="1" ht="21.75" customHeight="1">
      <c r="A20" s="142"/>
      <c r="B20" s="143"/>
      <c r="C20" s="110"/>
      <c r="E20" s="318" t="s">
        <v>33</v>
      </c>
      <c r="F20" s="323">
        <f>+'INGRESO DE DATOS'!$B$25</f>
        <v>2</v>
      </c>
      <c r="G20" s="322" t="s">
        <v>48</v>
      </c>
      <c r="H20" s="321">
        <f ca="1">NOW()</f>
        <v>44508.73225833333</v>
      </c>
      <c r="I20" s="188"/>
    </row>
    <row r="21" spans="1:11" s="308" customFormat="1" ht="16.5" customHeight="1">
      <c r="A21" s="144"/>
      <c r="B21" s="145"/>
      <c r="C21" s="110"/>
      <c r="D21" s="317"/>
      <c r="E21" s="317"/>
      <c r="F21" s="185"/>
      <c r="G21" s="185" t="s">
        <v>2</v>
      </c>
      <c r="H21" s="189" t="b">
        <v>0</v>
      </c>
      <c r="I21" s="185"/>
      <c r="J21" s="306" t="s">
        <v>2</v>
      </c>
    </row>
    <row r="22" spans="1:11" s="308" customFormat="1" ht="20">
      <c r="A22" s="139"/>
      <c r="B22" s="281"/>
      <c r="C22" s="105"/>
      <c r="E22" s="346" t="s">
        <v>35</v>
      </c>
      <c r="F22" s="347"/>
      <c r="G22" s="347" t="s">
        <v>7</v>
      </c>
      <c r="H22" s="347" t="s">
        <v>8</v>
      </c>
      <c r="I22" s="303"/>
      <c r="J22" s="309"/>
    </row>
    <row r="23" spans="1:11" s="308" customFormat="1" ht="20">
      <c r="A23" s="139"/>
      <c r="B23" s="281"/>
      <c r="C23" s="105"/>
      <c r="D23" s="309"/>
      <c r="E23" s="324" t="s">
        <v>37</v>
      </c>
      <c r="F23" s="325"/>
      <c r="G23" s="325">
        <v>0</v>
      </c>
      <c r="H23" s="326">
        <v>1000</v>
      </c>
      <c r="I23" s="113"/>
      <c r="J23" s="113"/>
      <c r="K23" s="309"/>
    </row>
    <row r="24" spans="1:11" s="309" customFormat="1" ht="20">
      <c r="A24" s="139"/>
      <c r="B24" s="281"/>
      <c r="C24" s="105"/>
      <c r="D24" s="105"/>
      <c r="E24" s="327" t="s">
        <v>38</v>
      </c>
      <c r="F24" s="328"/>
      <c r="G24" s="328">
        <v>0</v>
      </c>
      <c r="H24" s="329">
        <v>1000</v>
      </c>
      <c r="I24" s="114"/>
      <c r="J24" s="114"/>
    </row>
    <row r="25" spans="1:11" s="309" customFormat="1" ht="20">
      <c r="A25" s="139"/>
      <c r="B25" s="281"/>
      <c r="C25" s="105"/>
      <c r="D25" s="105"/>
      <c r="E25" s="185"/>
      <c r="F25" s="348"/>
      <c r="G25" s="185"/>
      <c r="H25" s="185"/>
      <c r="I25" s="114"/>
      <c r="J25" s="114"/>
      <c r="K25" s="115"/>
    </row>
    <row r="26" spans="1:11" s="309" customFormat="1" ht="20">
      <c r="A26" s="139"/>
      <c r="B26" s="281"/>
      <c r="C26" s="105"/>
      <c r="D26" s="105"/>
      <c r="E26" s="463" t="s">
        <v>36</v>
      </c>
      <c r="F26" s="463"/>
      <c r="G26" s="463"/>
      <c r="H26" s="463"/>
      <c r="I26" s="310"/>
      <c r="J26" s="310"/>
      <c r="K26" s="311"/>
    </row>
    <row r="27" spans="1:11" s="115" customFormat="1" ht="20">
      <c r="A27" s="139"/>
      <c r="B27" s="281"/>
      <c r="C27" s="105"/>
      <c r="D27" s="105"/>
      <c r="E27" s="330" t="s">
        <v>40</v>
      </c>
      <c r="F27" s="331"/>
      <c r="G27" s="331">
        <f>(VLOOKUP($H$16,Tablas!$A$905:$G$971,3,TRUE))</f>
        <v>64879</v>
      </c>
      <c r="H27" s="332">
        <f>(VLOOKUP($H$16,Tablas!$A$905:$G$971,4,TRUE))</f>
        <v>41859</v>
      </c>
      <c r="I27" s="117"/>
      <c r="J27" s="117"/>
      <c r="K27" s="311"/>
    </row>
    <row r="28" spans="1:11" s="311" customFormat="1" ht="20">
      <c r="A28" s="139"/>
      <c r="B28" s="281"/>
      <c r="C28" s="105"/>
      <c r="D28" s="105"/>
      <c r="E28" s="333" t="s">
        <v>41</v>
      </c>
      <c r="F28" s="334"/>
      <c r="G28" s="334">
        <f>(IF($F$16=1,0,(VLOOKUP($H$18,Tablas!$A$905:$G$971,3,TRUE))))</f>
        <v>107089</v>
      </c>
      <c r="H28" s="335">
        <f>(IF($F$16=1,0,(VLOOKUP($H$18,Tablas!$A$905:$G$971,4,TRUE))))</f>
        <v>69089</v>
      </c>
      <c r="I28" s="118"/>
      <c r="J28" s="118"/>
    </row>
    <row r="29" spans="1:11" s="311" customFormat="1" ht="20">
      <c r="A29" s="139"/>
      <c r="B29" s="281"/>
      <c r="C29" s="105"/>
      <c r="D29" s="119"/>
      <c r="E29" s="333" t="s">
        <v>56</v>
      </c>
      <c r="F29" s="336"/>
      <c r="G29" s="337">
        <f>(IF($F$16=1,
(IF($F$18=0, 0,
 (IF($F$20&gt;$F$18, (VLOOKUP($F$18,Tablas!$A$972:$G$974,3,TRUE)),
(IF($F$18&gt;4,(IF($F$20=0, (VLOOKUP(3,Tablas!$A$972:$G$974,3,TRUE)),
(IF($F$20=1, (VLOOKUP(3,Tablas!$A$972:$G$974,3,TRUE)),
(IF($F$20=2, (VLOOKUP(3,Tablas!$A$972:$G$974,3,TRUE)),
(VLOOKUP(3,Tablas!$A$972:$G$974,3,TRUE)))))))),
(IF($F$18=4,(IF(4-$F$20=0,(VLOOKUP(2,Tablas!$A$972:$G$974,3,TRUE)),
(IF(4-$F$20=1,(VLOOKUP(2,Tablas!$A$972:$G$974,3,TRUE)),
(IF(4-$F$20=2, (VLOOKUP(2,Tablas!$A$972:$G$974,3,TRUE)),
(VLOOKUP(3,Tablas!$A$972:$G$974,3,TRUE)))))))),
(IF($F$18=3,(IF(3-$F$20=0,(VLOOKUP(1,Tablas!$A$972:$G$974,3,TRUE)),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(IF(1-$F$20=1,(VLOOKUP(1,Tablas!$A$972:$G$974,3,TRUE)),0)))),0)))))))))))))),
(IF($F$18=0, 0,
 (IF($F$20&gt;$F$18, (VLOOKUP($F$18,Tablas!$A$972:$G$974,3,TRUE)),
(IF($F$18=4,(IF(4-$F$20=0, 0,
(IF(4-$F$20=1, (VLOOKUP(1,Tablas!$A$972:$G$974,3,TRUE)),
(IF(4-$F$20=2, (VLOOKUP(2,Tablas!$A$972:$G$974,3,TRUE)),
(IF(4-$F$20=3, (VLOOKUP(3,Tablas!$A$972:$G$974,3,TRUE)),
(IF(4-$F$20=4, (VLOOKUP(3,Tablas!$A$972:$G$974,3,TRUE)),
0)))))))))),
(IF($F$18=5,(IF(5-$F$20=0, (VLOOKUP(1,Tablas!$A$972:$G$974,3,TRUE)),
(IF(5-$F$20=1, (VLOOKUP(1,Tablas!$A$972:$G$974,3,TRUE)),
(IF(5-$F$20=2, (VLOOKUP(2,Tablas!$A$972:$G$974,3,TRUE)),
(IF(5-$F$20=3, (VLOOKUP(3,Tablas!$A$972:$G$974,3,TRUE)),
(IF(5-$F$20=4, (VLOOKUP(3,Tablas!$A$972:$G$974,3,TRUE)),
(VLOOKUP(3,Tablas!$A$972:$G$974,3,TRUE)))))))))))),
(IF($F$18=6,(IF(6-$F$20=0, (VLOOKUP(2,Tablas!$A$972:$G$974,3,TRUE)),
(IF(6-$F$20=1, (VLOOKUP(2,Tablas!$A$972:$G$974,3,TRUE)),
(IF(6-$F$20=2, (VLOOKUP(2,Tablas!$A$972:$G$974,3,TRUE)),
(IF(6-$F$20=3, (VLOOKUP(3,Tablas!$A$972:$G$974,3,TRUE)),
(IF(6-$F$20=4, (VLOOKUP(3,Tablas!$A$972:$G$974,3,TRUE)),
(VLOOKUP(3,Tablas!$A$972:$G$974,3,TRUE)))))))))))),
(IF($F$18&gt;6,(IF(7-$F$20=0, (VLOOKUP(3,Tablas!$A$972:$G$974,3,TRUE)),
(IF(7-$F$20=1, (VLOOKUP(3,Tablas!$A$972:$G$974,3,TRUE)),
(IF(7-$F$20=2, (VLOOKUP(3,Tablas!$A$972:$G$974,3,TRUE)),
(IF(7-$F$20=3, (VLOOKUP(3,Tablas!$A$972:$G$974,3,TRUE)),
(IF(7-$F$20=4, (VLOOKUP(3,Tablas!$A$972:$G$974,3,TRUE)),
(VLOOKUP(3,Tablas!$A$972:$G$974,3,TRUE)))))))))))),
(IF($F$18=3,(IF(3-$F$20=0,0,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(IF(1-$F$20=1,(VLOOKUP(1,Tablas!$A$972:$G$974,3,TRUE)),0)))),0))))))))))))))))))))</f>
        <v>7354</v>
      </c>
      <c r="H29" s="338">
        <f>(IF($F$16=1,
(IF($F$18=0, 0,
 (IF($F$20&gt;$F$18, (VLOOKUP($F$18,Tablas!$A$972:$G$974,4,TRUE)),
(IF($F$18&gt;4,(IF($F$20=0, (VLOOKUP(3,Tablas!$A$972:$G$974,4,TRUE)),
(IF($F$20=1, (VLOOKUP(3,Tablas!$A$972:$G$974,4,TRUE)),
(IF($F$20=2, (VLOOKUP(3,Tablas!$A$972:$G$974,4,TRUE)),
(VLOOKUP(3,Tablas!$A$972:$G$974,4,TRUE)))))))),
(IF($F$18=4,(IF(4-$F$20=0,(VLOOKUP(2,Tablas!$A$972:$G$974,4,TRUE)),
(IF(4-$F$20=1,(VLOOKUP(2,Tablas!$A$972:$G$974,4,TRUE)),
(IF(4-$F$20=2, (VLOOKUP(2,Tablas!$A$972:$G$974,4,TRUE)),
(VLOOKUP(3,Tablas!$A$972:$G$974,4,TRUE)))))))),
(IF($F$18=3,(IF(3-$F$20=0,(VLOOKUP(1,Tablas!$A$972:$G$974,4,TRUE)),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(IF(1-$F$20=1,(VLOOKUP(1,Tablas!$A$972:$G$974,4,TRUE)),0)))),0)))))))))))))),
(IF($F$18=0, 0,
 (IF($F$20&gt;$F$18, (VLOOKUP($F$18,Tablas!$A$972:$G$974,4,TRUE)),
(IF($F$18=4,(IF(4-$F$20=0, 0,
(IF(4-$F$20=1, (VLOOKUP(1,Tablas!$A$972:$G$974,4,TRUE)),
(IF(4-$F$20=2, (VLOOKUP(2,Tablas!$A$972:$G$974,4,TRUE)),
(IF(4-$F$20=3, (VLOOKUP(3,Tablas!$A$972:$G$974,4,TRUE)),
(IF(4-$F$20=4, (VLOOKUP(3,Tablas!$A$972:$G$974,4,TRUE)),
0)))))))))),
(IF($F$18=5,(IF(5-$F$20=0, (VLOOKUP(1,Tablas!$A$972:$G$974,4,TRUE)),
(IF(5-$F$20=1, (VLOOKUP(1,Tablas!$A$972:$G$974,4,TRUE)),
(IF(5-$F$20=2, (VLOOKUP(2,Tablas!$A$972:$G$974,4,TRUE)),
(IF(5-$F$20=3, (VLOOKUP(3,Tablas!$A$972:$G$974,4,TRUE)),
(IF(5-$F$20=4, (VLOOKUP(3,Tablas!$A$972:$G$974,4,TRUE)),
(VLOOKUP(3,Tablas!$A$972:$G$974,4,TRUE)))))))))))),
(IF($F$18=6,(IF(6-$F$20=0, (VLOOKUP(2,Tablas!$A$972:$G$974,4,TRUE)),
(IF(6-$F$20=1, (VLOOKUP(2,Tablas!$A$972:$G$974,4,TRUE)),
(IF(6-$F$20=2, (VLOOKUP(2,Tablas!$A$972:$G$974,4,TRUE)),
(IF(6-$F$20=3, (VLOOKUP(3,Tablas!$A$972:$G$974,4,TRUE)),
(IF(6-$F$20=4, (VLOOKUP(3,Tablas!$A$972:$G$974,4,TRUE)),
(VLOOKUP(3,Tablas!$A$972:$G$974,4,TRUE)))))))))))),
(IF($F$18&gt;6,(IF(7-$F$20=0, (VLOOKUP(3,Tablas!$A$972:$G$974,4,TRUE)),
(IF(7-$F$20=1, (VLOOKUP(3,Tablas!$A$972:$G$974,4,TRUE)),
(IF(7-$F$20=2, (VLOOKUP(3,Tablas!$A$972:$G$974,4,TRUE)),
(IF(7-$F$20=3, (VLOOKUP(3,Tablas!$A$972:$G$974,4,TRUE)),
(IF(7-$F$20=4, (VLOOKUP(3,Tablas!$A$972:$G$974,4,TRUE)),
(VLOOKUP(3,Tablas!$A$972:$G$974,4,TRUE)))))))))))),
(IF($F$18=3,(IF(3-$F$20=0,0,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(IF(1-$F$20=1,(VLOOKUP(1,Tablas!$A$972:$G$974,4,TRUE)),0)))),0))))))))))))))))))))</f>
        <v>4744</v>
      </c>
      <c r="I29" s="118"/>
      <c r="J29" s="118"/>
    </row>
    <row r="30" spans="1:11" s="311" customFormat="1" ht="20">
      <c r="A30" s="139"/>
      <c r="B30" s="281"/>
      <c r="C30" s="119"/>
      <c r="D30" s="119"/>
      <c r="E30" s="339" t="s">
        <v>42</v>
      </c>
      <c r="F30" s="340"/>
      <c r="G30" s="340">
        <f>SUM(G27:G29)</f>
        <v>179322</v>
      </c>
      <c r="H30" s="341">
        <f t="shared" ref="H30" si="0">SUM(H27:H29)</f>
        <v>115692</v>
      </c>
      <c r="I30" s="118"/>
      <c r="J30" s="118"/>
      <c r="K30" s="120"/>
    </row>
    <row r="31" spans="1:11" s="311" customFormat="1" ht="20">
      <c r="A31" s="139"/>
      <c r="B31" s="281"/>
      <c r="C31" s="119"/>
      <c r="D31" s="105"/>
      <c r="E31" s="333" t="s">
        <v>43</v>
      </c>
      <c r="F31" s="334"/>
      <c r="G31" s="334">
        <v>75</v>
      </c>
      <c r="H31" s="335">
        <v>75</v>
      </c>
      <c r="I31" s="121"/>
      <c r="J31" s="121"/>
    </row>
    <row r="32" spans="1:11" s="120" customFormat="1" ht="20" hidden="1">
      <c r="A32" s="146"/>
      <c r="B32" s="145"/>
      <c r="C32" s="105"/>
      <c r="D32" s="119"/>
      <c r="E32" s="333" t="s">
        <v>58</v>
      </c>
      <c r="F32" s="334"/>
      <c r="G32" s="334">
        <f>(G31+G30)*0%</f>
        <v>0</v>
      </c>
      <c r="H32" s="335">
        <f>(H31+H30)*0%</f>
        <v>0</v>
      </c>
      <c r="I32" s="118"/>
      <c r="J32" s="118"/>
      <c r="K32" s="311"/>
    </row>
    <row r="33" spans="1:11" s="311" customFormat="1" ht="20">
      <c r="A33" s="139"/>
      <c r="B33" s="281"/>
      <c r="C33" s="119"/>
      <c r="D33" s="122"/>
      <c r="E33" s="342" t="s">
        <v>47</v>
      </c>
      <c r="F33" s="343"/>
      <c r="G33" s="343">
        <f>SUM(G30:G32)</f>
        <v>179397</v>
      </c>
      <c r="H33" s="344">
        <f>SUM(H30:H32)</f>
        <v>115767</v>
      </c>
      <c r="I33" s="118"/>
      <c r="J33" s="118"/>
    </row>
    <row r="34" spans="1:11" s="311" customFormat="1" ht="20">
      <c r="A34" s="139"/>
      <c r="B34" s="147"/>
      <c r="C34" s="122"/>
      <c r="D34" s="122"/>
      <c r="E34" s="455" t="s">
        <v>44</v>
      </c>
      <c r="F34" s="455"/>
      <c r="G34" s="345">
        <f>IF($F$16=1,IF($F$18=0,0,IF($F$20=0,0,IF($F$20=1,(VLOOKUP(1,Tablas!$A$972:$G$974,3,TRUE)),(VLOOKUP(2,Tablas!$A$972:$G$974,3,TRUE))))),
IF($F$18=0,0,IF($F$20=0,0,IF($F$20=1,(VLOOKUP(1,Tablas!$A$972:$G$974,3,TRUE)),IF($F$20=2,(VLOOKUP(2,Tablas!$A$972:$G$974,3,TRUE)), (VLOOKUP(3,Tablas!$A$972:$G$974,3,TRUE)))))))</f>
        <v>12496</v>
      </c>
      <c r="H34" s="345">
        <f>IF($F$16=1,IF($F$18=0,0,IF($F$20=0,0,IF($F$20=1,(VLOOKUP(1,Tablas!$A$972:$G$974,4,TRUE)),(VLOOKUP(2,Tablas!$A$972:$G$974,4,TRUE))))),
IF($F$18=0,0,IF($F$20=0,0,IF($F$20=1,(VLOOKUP(1,Tablas!$A$972:$G$974,4,TRUE)),IF($F$20=2,(VLOOKUP(2,Tablas!$A$972:$G$974,4,TRUE)), (VLOOKUP(3,Tablas!$A$972:$G$974,4,TRUE)))))))</f>
        <v>8063</v>
      </c>
      <c r="I34" s="121"/>
      <c r="J34" s="121"/>
    </row>
    <row r="35" spans="1:11" s="311" customFormat="1" ht="20">
      <c r="A35" s="139"/>
      <c r="B35" s="148"/>
      <c r="C35" s="122"/>
      <c r="D35" s="122"/>
      <c r="E35" s="349"/>
      <c r="F35" s="349"/>
      <c r="G35" s="349"/>
      <c r="H35" s="349"/>
      <c r="I35" s="121"/>
      <c r="J35" s="121"/>
      <c r="K35" s="120"/>
    </row>
    <row r="36" spans="1:11" s="311" customFormat="1" ht="20">
      <c r="A36" s="139"/>
      <c r="B36" s="147"/>
      <c r="C36" s="122"/>
      <c r="D36" s="122"/>
      <c r="E36" s="463" t="s">
        <v>39</v>
      </c>
      <c r="F36" s="463"/>
      <c r="G36" s="463"/>
      <c r="H36" s="463"/>
      <c r="I36" s="312"/>
      <c r="J36" s="312"/>
    </row>
    <row r="37" spans="1:11" s="120" customFormat="1" ht="20">
      <c r="A37" s="146"/>
      <c r="B37" s="145"/>
      <c r="C37" s="122"/>
      <c r="D37" s="110"/>
      <c r="E37" s="330" t="s">
        <v>40</v>
      </c>
      <c r="F37" s="350"/>
      <c r="G37" s="350">
        <f>VLOOKUP($H$16,Tablas!$A$1428:$G$1494,3,TRUE)</f>
        <v>34385.870000000003</v>
      </c>
      <c r="H37" s="351">
        <f>VLOOKUP($H$16,Tablas!$A$1428:$G$1494,4,TRUE)</f>
        <v>22185.27</v>
      </c>
      <c r="I37" s="117"/>
      <c r="J37" s="117"/>
      <c r="K37" s="311"/>
    </row>
    <row r="38" spans="1:11" s="311" customFormat="1" ht="20">
      <c r="A38" s="464"/>
      <c r="B38" s="465"/>
      <c r="C38" s="110"/>
      <c r="D38" s="110"/>
      <c r="E38" s="333" t="s">
        <v>41</v>
      </c>
      <c r="F38" s="334"/>
      <c r="G38" s="334">
        <f>IF($F$16=1,0,(VLOOKUP($H$18,Tablas!$A$1428:$G$1494,3,TRUE)))</f>
        <v>56757.170000000006</v>
      </c>
      <c r="H38" s="335">
        <f>IF($F$16=1,0,(VLOOKUP($H$18,Tablas!$A$1428:$G$1494,4,TRUE)))</f>
        <v>36617.17</v>
      </c>
      <c r="I38" s="118"/>
      <c r="J38" s="118"/>
    </row>
    <row r="39" spans="1:11" s="311" customFormat="1" ht="20">
      <c r="A39" s="464"/>
      <c r="B39" s="465"/>
      <c r="C39" s="110"/>
      <c r="D39" s="105"/>
      <c r="E39" s="333" t="s">
        <v>56</v>
      </c>
      <c r="F39" s="334"/>
      <c r="G39" s="337">
        <f>IF($F$16=1,
(IF($F$18=0, 0,
 (IF($F$20&gt;$F$18, (VLOOKUP($F$18,Tablas!$A$1495:$G$1497,3,TRUE)),
(IF($F$18&gt;4,(IF($F$20=0, (VLOOKUP(3,Tablas!$A$1495:$G$1497,3,TRUE)),
(IF($F$20=1, (VLOOKUP(3,Tablas!$A$1495:$G$1497,3,TRUE)),
(IF($F$20=2, (VLOOKUP(3,Tablas!$A$1495:$G$1497,3,TRUE)),
(VLOOKUP(3,Tablas!$A$1495:$G$1497,3,TRUE)))))))),
(IF($F$18=4,(IF(4-$F$20=0,(VLOOKUP(2,Tablas!$A$1495:$G$1497,3,TRUE)),
(IF(4-$F$20=1,(VLOOKUP(2,Tablas!$A$1495:$G$1497,3,TRUE)),
(IF(4-$F$20=2, (VLOOKUP(2,Tablas!$A$1495:$G$1497,3,TRUE)),
(VLOOKUP(3,Tablas!$A$1495:$G$1497,3,TRUE)))))))),
(IF($F$18=3,(IF(3-$F$20=0,(VLOOKUP(1,Tablas!$A$1495:$G$1497,3,TRUE)),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(IF(1-$F$20=1,(VLOOKUP(1,Tablas!$A$1495:$G$1497,3,TRUE)),0)))),0)))))))))))))),
(IF($F$18=0, 0,
 (IF($F$20&gt;$F$18, (VLOOKUP($F$18,Tablas!$A$1495:$G$1497,3,TRUE)),
(IF($F$18=4,(IF(4-$F$20=0, 0,
(IF(4-$F$20=1, (VLOOKUP(1,Tablas!$A$1495:$G$1497,3,TRUE)),
(IF(4-$F$20=2, (VLOOKUP(2,Tablas!$A$1495:$G$1497,3,TRUE)),
(IF(4-$F$20=3, (VLOOKUP(3,Tablas!$A$1495:$G$1497,3,TRUE)),
(IF(4-$F$20=4, (VLOOKUP(3,Tablas!$A$1495:$G$1497,3,TRUE)),
0)))))))))),
(IF($F$18=5,(IF(5-$F$20=0, (VLOOKUP(1,Tablas!$A$1495:$G$1497,3,TRUE)),
(IF(5-$F$20=1, (VLOOKUP(1,Tablas!$A$1495:$G$1497,3,TRUE)),
(IF(5-$F$20=2, (VLOOKUP(2,Tablas!$A$1495:$G$1497,3,TRUE)),
(IF(5-$F$20=3, (VLOOKUP(3,Tablas!$A$1495:$G$1497,3,TRUE)),
(IF(5-$F$20=4, (VLOOKUP(3,Tablas!$A$1495:$G$1497,3,TRUE)),
(VLOOKUP(3,Tablas!$A$1495:$G$1497,3,TRUE)))))))))))),
(IF($F$18=6,(IF(6-$F$20=0, (VLOOKUP(2,Tablas!$A$1495:$G$1497,3,TRUE)),
(IF(6-$F$20=1, (VLOOKUP(2,Tablas!$A$1495:$G$1497,3,TRUE)),
(IF(6-$F$20=2, (VLOOKUP(2,Tablas!$A$1495:$G$1497,3,TRUE)),
(IF(6-$F$20=3, (VLOOKUP(3,Tablas!$A$1495:$G$1497,3,TRUE)),
(IF(6-$F$20=4, (VLOOKUP(3,Tablas!$A$1495:$G$1497,3,TRUE)),
(VLOOKUP(3,Tablas!$A$1495:$G$1497,3,TRUE)))))))))))),
(IF($F$18&gt;6,(IF(7-$F$20=0, (VLOOKUP(3,Tablas!$A$1495:$G$1497,3,TRUE)),
(IF(7-$F$20=1, (VLOOKUP(3,Tablas!$A$1495:$G$1497,3,TRUE)),
(IF(7-$F$20=2, (VLOOKUP(3,Tablas!$A$1495:$G$1497,3,TRUE)),
(IF(7-$F$20=3, (VLOOKUP(3,Tablas!$A$1495:$G$1497,3,TRUE)),
(IF(7-$F$20=4, (VLOOKUP(3,Tablas!$A$1495:$G$1497,3,TRUE)),
(VLOOKUP(3,Tablas!$A$1495:$G$1497,3,TRUE)))))))))))),
(IF($F$18=3,(IF(3-$F$20=0,0,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(IF(1-$F$20=1,(VLOOKUP(1,Tablas!$A$1495:$G$1497,3,TRUE)),0)))),0)))))))))))))))))))</f>
        <v>3897.6200000000003</v>
      </c>
      <c r="H39" s="338">
        <f>IF($F$16=1,
(IF($F$18=0, 0,
 (IF($F$20&gt;$F$18, (VLOOKUP($F$18,Tablas!$A$1495:$G$1497,4,TRUE)),
(IF($F$18&gt;4,(IF($F$20=0, (VLOOKUP(3,Tablas!$A$1495:$G$1497,4,TRUE)),
(IF($F$20=1, (VLOOKUP(3,Tablas!$A$1495:$G$1497,4,TRUE)),
(IF($F$20=2, (VLOOKUP(3,Tablas!$A$1495:$G$1497,4,TRUE)),
(VLOOKUP(3,Tablas!$A$1495:$G$1497,4,TRUE)))))))),
(IF($F$18=4,(IF(4-$F$20=0,(VLOOKUP(2,Tablas!$A$1495:$G$1497,4,TRUE)),
(IF(4-$F$20=1,(VLOOKUP(2,Tablas!$A$1495:$G$1497,4,TRUE)),
(IF(4-$F$20=2, (VLOOKUP(2,Tablas!$A$1495:$G$1497,4,TRUE)),
(VLOOKUP(3,Tablas!$A$1495:$G$1497,4,TRUE)))))))),
(IF($F$18=3,(IF(3-$F$20=0,(VLOOKUP(1,Tablas!$A$1495:$G$1497,4,TRUE)),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(IF(1-$F$20=1,(VLOOKUP(1,Tablas!$A$1495:$G$1497,4,TRUE)),0)))),0)))))))))))))),
(IF($F$18=0, 0,
 (IF($F$20&gt;$F$18, (VLOOKUP($F$18,Tablas!$A$1495:$G$1497,4,TRUE)),
(IF($F$18=4,(IF(4-$F$20=0, 0,
(IF(4-$F$20=1, (VLOOKUP(1,Tablas!$A$1495:$G$1497,4,TRUE)),
(IF(4-$F$20=2, (VLOOKUP(2,Tablas!$A$1495:$G$1497,4,TRUE)),
(IF(4-$F$20=3, (VLOOKUP(3,Tablas!$A$1495:$G$1497,4,TRUE)),
(IF(4-$F$20=4, (VLOOKUP(3,Tablas!$A$1495:$G$1497,4,TRUE)),
0)))))))))),
(IF($F$18=5,(IF(5-$F$20=0, (VLOOKUP(1,Tablas!$A$1495:$G$1497,4,TRUE)),
(IF(5-$F$20=1, (VLOOKUP(1,Tablas!$A$1495:$G$1497,4,TRUE)),
(IF(5-$F$20=2, (VLOOKUP(2,Tablas!$A$1495:$G$1497,4,TRUE)),
(IF(5-$F$20=3, (VLOOKUP(3,Tablas!$A$1495:$G$1497,4,TRUE)),
(IF(5-$F$20=4, (VLOOKUP(3,Tablas!$A$1495:$G$1497,4,TRUE)),
(VLOOKUP(3,Tablas!$A$1495:$G$1497,4,TRUE)))))))))))),
(IF($F$18=6,(IF(6-$F$20=0, (VLOOKUP(2,Tablas!$A$1495:$G$1497,4,TRUE)),
(IF(6-$F$20=1, (VLOOKUP(2,Tablas!$A$1495:$G$1497,4,TRUE)),
(IF(6-$F$20=2, (VLOOKUP(2,Tablas!$A$1495:$G$1497,4,TRUE)),
(IF(6-$F$20=3, (VLOOKUP(3,Tablas!$A$1495:$G$1497,4,TRUE)),
(IF(6-$F$20=4, (VLOOKUP(3,Tablas!$A$1495:$G$1497,4,TRUE)),
(VLOOKUP(3,Tablas!$A$1495:$G$1497,4,TRUE)))))))))))),
(IF($F$18&gt;6,(IF(7-$F$20=0, (VLOOKUP(3,Tablas!$A$1495:$G$1497,4,TRUE)),
(IF(7-$F$20=1, (VLOOKUP(3,Tablas!$A$1495:$G$1497,4,TRUE)),
(IF(7-$F$20=2, (VLOOKUP(3,Tablas!$A$1495:$G$1497,4,TRUE)),
(IF(7-$F$20=3, (VLOOKUP(3,Tablas!$A$1495:$G$1497,4,TRUE)),
(IF(7-$F$20=4, (VLOOKUP(3,Tablas!$A$1495:$G$1497,4,TRUE)),
(VLOOKUP(3,Tablas!$A$1495:$G$1497,4,TRUE)))))))))))),
(IF($F$18=3,(IF(3-$F$20=0,0,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(IF(1-$F$20=1,(VLOOKUP(1,Tablas!$A$1495:$G$1497,4,TRUE)),0)))),0)))))))))))))))))))</f>
        <v>2514.3200000000002</v>
      </c>
      <c r="I39" s="118"/>
      <c r="J39" s="118"/>
    </row>
    <row r="40" spans="1:11" s="311" customFormat="1" ht="20">
      <c r="A40" s="139"/>
      <c r="B40" s="281"/>
      <c r="C40" s="105"/>
      <c r="D40" s="105"/>
      <c r="E40" s="339" t="s">
        <v>42</v>
      </c>
      <c r="F40" s="340"/>
      <c r="G40" s="340">
        <f>SUM(G37:G39)</f>
        <v>95040.66</v>
      </c>
      <c r="H40" s="341">
        <f>SUM(H37:H39)</f>
        <v>61316.76</v>
      </c>
      <c r="I40" s="118"/>
      <c r="J40" s="118"/>
      <c r="K40" s="120"/>
    </row>
    <row r="41" spans="1:11" s="311" customFormat="1" ht="20">
      <c r="A41" s="139"/>
      <c r="B41" s="281"/>
      <c r="C41" s="105"/>
      <c r="D41" s="105"/>
      <c r="E41" s="352" t="s">
        <v>43</v>
      </c>
      <c r="F41" s="353"/>
      <c r="G41" s="353">
        <v>75</v>
      </c>
      <c r="H41" s="354">
        <v>75</v>
      </c>
      <c r="I41" s="121"/>
      <c r="J41" s="121"/>
    </row>
    <row r="42" spans="1:11" s="120" customFormat="1" ht="20" hidden="1">
      <c r="A42" s="139"/>
      <c r="B42" s="281"/>
      <c r="C42" s="105"/>
      <c r="D42" s="105"/>
      <c r="E42" s="334" t="s">
        <v>58</v>
      </c>
      <c r="F42" s="334"/>
      <c r="G42" s="334">
        <f>(G40+G41)*0%</f>
        <v>0</v>
      </c>
      <c r="H42" s="334">
        <f>(H40+H41)*0%</f>
        <v>0</v>
      </c>
      <c r="I42" s="118"/>
      <c r="J42" s="118"/>
    </row>
    <row r="43" spans="1:11" s="311" customFormat="1" ht="20">
      <c r="A43" s="139"/>
      <c r="B43" s="281"/>
      <c r="C43" s="105"/>
      <c r="D43" s="110"/>
      <c r="E43" s="355" t="s">
        <v>54</v>
      </c>
      <c r="F43" s="356"/>
      <c r="G43" s="356">
        <f>SUM(G40:G42)</f>
        <v>95115.66</v>
      </c>
      <c r="H43" s="357">
        <f>SUM(H40:H42)</f>
        <v>61391.76</v>
      </c>
      <c r="I43" s="118"/>
      <c r="J43" s="118"/>
    </row>
    <row r="44" spans="1:11" s="311" customFormat="1" ht="20">
      <c r="A44" s="139"/>
      <c r="B44" s="281"/>
      <c r="C44" s="110"/>
      <c r="D44" s="110"/>
      <c r="E44" s="358" t="s">
        <v>55</v>
      </c>
      <c r="F44" s="359"/>
      <c r="G44" s="359">
        <f>G40+G42</f>
        <v>95040.66</v>
      </c>
      <c r="H44" s="360">
        <f>H40+H42</f>
        <v>61316.76</v>
      </c>
      <c r="I44" s="121"/>
      <c r="J44" s="121"/>
    </row>
    <row r="45" spans="1:11" s="311" customFormat="1" ht="20">
      <c r="A45" s="139"/>
      <c r="B45" s="281"/>
      <c r="C45" s="110"/>
      <c r="D45" s="123"/>
      <c r="E45" s="342" t="s">
        <v>47</v>
      </c>
      <c r="F45" s="343"/>
      <c r="G45" s="343">
        <f>G43+G44</f>
        <v>190156.32</v>
      </c>
      <c r="H45" s="344">
        <f t="shared" ref="H45" si="1">H43+H44</f>
        <v>122708.52</v>
      </c>
      <c r="I45" s="124"/>
      <c r="J45" s="124"/>
      <c r="K45" s="120"/>
    </row>
    <row r="46" spans="1:11" s="311" customFormat="1" ht="20">
      <c r="A46" s="139"/>
      <c r="B46" s="281"/>
      <c r="C46" s="123"/>
      <c r="D46" s="123"/>
      <c r="E46" s="455" t="s">
        <v>44</v>
      </c>
      <c r="F46" s="455"/>
      <c r="G46" s="345">
        <f>IF($F$16=1,IF($F$18=0,0,IF($F$20=0,0,IF($F$20=1,(VLOOKUP(1,Tablas!$A$1495:$G$1497,3,TRUE)),(VLOOKUP(2,Tablas!$A$1495:$G$1497,3,TRUE))))),
IF($F$18=0,0,IF($F$20=0,0,IF($F$20=1,(VLOOKUP(1,Tablas!$A$1495:$G$1497,3,TRUE)),IF($F$20=2,(VLOOKUP(2,Tablas!$A$1495:$G$1497,3,TRUE)), (VLOOKUP(3,Tablas!$A$1495:$G$1497,3,TRUE)))))))</f>
        <v>6622.88</v>
      </c>
      <c r="H46" s="345">
        <f>IF($F$16=1,IF($F$18=0,0,IF($F$20=0,0,IF($F$20=1,(VLOOKUP(1,Tablas!$A$1495:$G$1497,4,TRUE)),(VLOOKUP(2,Tablas!$A$1495:$G$1497,4,TRUE))))),
IF($F$18=0,0,IF($F$20=0,0,IF($F$20=1,(VLOOKUP(1,Tablas!$A$1495:$G$1497,4,TRUE)),IF($F$20=2,(VLOOKUP(2,Tablas!$A$1495:$G$1497,4,TRUE)), (VLOOKUP(3,Tablas!$A$1495:$G$1497,4,TRUE)))))))</f>
        <v>4273.3900000000003</v>
      </c>
      <c r="I46" s="312"/>
      <c r="J46" s="312"/>
    </row>
    <row r="47" spans="1:11" s="311" customFormat="1" ht="20">
      <c r="A47" s="139"/>
      <c r="B47" s="281"/>
      <c r="C47" s="123"/>
      <c r="D47" s="123"/>
      <c r="E47" s="361"/>
      <c r="F47" s="361"/>
      <c r="G47" s="361"/>
      <c r="H47" s="361"/>
      <c r="I47" s="117"/>
      <c r="J47" s="117"/>
    </row>
    <row r="48" spans="1:11" s="311" customFormat="1" ht="20">
      <c r="A48" s="139"/>
      <c r="B48" s="281"/>
      <c r="C48" s="123"/>
      <c r="D48" s="305"/>
      <c r="E48" s="463" t="s">
        <v>45</v>
      </c>
      <c r="F48" s="463"/>
      <c r="G48" s="463"/>
      <c r="H48" s="463"/>
      <c r="I48" s="118"/>
      <c r="J48" s="118"/>
    </row>
    <row r="49" spans="1:11" s="120" customFormat="1" ht="20">
      <c r="A49" s="139"/>
      <c r="B49" s="281"/>
      <c r="C49" s="305"/>
      <c r="D49" s="305"/>
      <c r="E49" s="330" t="s">
        <v>40</v>
      </c>
      <c r="F49" s="350"/>
      <c r="G49" s="350">
        <f>VLOOKUP($H$16,Tablas!$A$1054:$G$1120,3,TRUE)</f>
        <v>17841.725000000002</v>
      </c>
      <c r="H49" s="351">
        <f>VLOOKUP($H$16,Tablas!$A$1054:$G$1120,4,TRUE)</f>
        <v>11511.225</v>
      </c>
      <c r="I49" s="118"/>
      <c r="J49" s="118"/>
      <c r="K49" s="311"/>
    </row>
    <row r="50" spans="1:11" s="311" customFormat="1" ht="20">
      <c r="A50" s="139"/>
      <c r="B50" s="281"/>
      <c r="C50" s="305"/>
      <c r="D50" s="305"/>
      <c r="E50" s="333" t="s">
        <v>41</v>
      </c>
      <c r="F50" s="334"/>
      <c r="G50" s="334">
        <f>IF($F$16=1,0,(VLOOKUP($H$18,Tablas!$A$1054:$G$1120,3,TRUE)))</f>
        <v>29449.475000000002</v>
      </c>
      <c r="H50" s="335">
        <f>IF($F$16=1,0,(VLOOKUP($H$18,Tablas!$A$1054:$G$1120,4,TRUE)))</f>
        <v>18999.475000000002</v>
      </c>
      <c r="I50" s="118"/>
      <c r="J50" s="118"/>
      <c r="K50" s="120"/>
    </row>
    <row r="51" spans="1:11" s="311" customFormat="1" ht="20">
      <c r="A51" s="140"/>
      <c r="B51" s="281"/>
      <c r="C51" s="305"/>
      <c r="D51" s="305"/>
      <c r="E51" s="333" t="s">
        <v>56</v>
      </c>
      <c r="F51" s="334"/>
      <c r="G51" s="334">
        <f>IF($F$16=1,
(IF($F$18=0, 0,
 (IF($F$20&gt;$F$18, (VLOOKUP($F$18,Tablas!$A$1121:$G$1123,3,TRUE)),
(IF($F$18&gt;4,(IF($F$20=0, (VLOOKUP(3,Tablas!$A$1121:$G$1123,3,TRUE)),
(IF($F$20=1, (VLOOKUP(3,Tablas!$A$1121:$G$1123,3,TRUE)),
(IF($F$20=2, (VLOOKUP(3,Tablas!$A$1121:$G$1123,3,TRUE)),
(VLOOKUP(3,Tablas!$A$1121:$G$1123,3,TRUE)))))))),
(IF($F$18=4,(IF(4-$F$20=0,(VLOOKUP(2,Tablas!$A$1121:$G$1123,3,TRUE)),
(IF(4-$F$20=1,(VLOOKUP(2,Tablas!$A$1121:$G$1123,3,TRUE)),
(IF(4-$F$20=2, (VLOOKUP(2,Tablas!$A$1121:$G$1123,3,TRUE)),
(VLOOKUP(3,Tablas!$A$1121:$G$1123,3,TRUE)))))))),
(IF($F$18=3,(IF(3-$F$20=0,(VLOOKUP(1,Tablas!$A$1121:$G$1123,3,TRUE)),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(IF(1-$F$20=1,(VLOOKUP(1,Tablas!$A$1121:$G$1123,3,TRUE)),0)))),0)))))))))))))),
(IF($F$18=0, 0,
 (IF($F$20&gt;$F$18, (VLOOKUP($F$18,Tablas!$A$1121:$G$1123,3,TRUE)),
(IF($F$18=4,(IF(4-$F$20=0, 0,
(IF(4-$F$20=1, (VLOOKUP(1,Tablas!$A$1121:$G$1123,3,TRUE)),
(IF(4-$F$20=2, (VLOOKUP(2,Tablas!$A$1121:$G$1123,3,TRUE)),
(IF(4-$F$20=3, (VLOOKUP(3,Tablas!$A$1121:$G$1123,3,TRUE)),
(IF(4-$F$20=4, (VLOOKUP(3,Tablas!$A$1121:$G$1123,3,TRUE)),
0)))))))))),
(IF($F$18=5,(IF(5-$F$20=0, (VLOOKUP(1,Tablas!$A$1121:$G$1123,3,TRUE)),
(IF(5-$F$20=1, (VLOOKUP(1,Tablas!$A$1121:$G$1123,3,TRUE)),
(IF(5-$F$20=2, (VLOOKUP(2,Tablas!$A$1121:$G$1123,3,TRUE)),
(IF(5-$F$20=3, (VLOOKUP(3,Tablas!$A$1121:$G$1123,3,TRUE)),
(IF(5-$F$20=4, (VLOOKUP(3,Tablas!$A$1121:$G$1123,3,TRUE)),
(VLOOKUP(3,Tablas!$A$1121:$G$1123,3,TRUE)))))))))))),
(IF($F$18=6,(IF(6-$F$20=0, (VLOOKUP(2,Tablas!$A$1121:$G$1123,3,TRUE)),
(IF(6-$F$20=1, (VLOOKUP(2,Tablas!$A$1121:$G$1123,3,TRUE)),
(IF(6-$F$20=2, (VLOOKUP(2,Tablas!$A$1121:$G$1123,3,TRUE)),
(IF(6-$F$20=3, (VLOOKUP(3,Tablas!$A$1121:$G$1123,3,TRUE)),
(IF(6-$F$20=4, (VLOOKUP(3,Tablas!$A$1121:$G$1123,3,TRUE)),
(VLOOKUP(3,Tablas!$A$1121:$G$1123,3,TRUE)))))))))))),
(IF($F$18&gt;6,(IF(7-$F$20=0, (VLOOKUP(3,Tablas!$A$1121:$G$1123,3,TRUE)),
(IF(7-$F$20=1, (VLOOKUP(3,Tablas!$A$1121:$G$1123,3,TRUE)),
(IF(7-$F$20=2, (VLOOKUP(3,Tablas!$A$1121:$G$1123,3,TRUE)),
(IF(7-$F$20=3, (VLOOKUP(3,Tablas!$A$1121:$G$1123,3,TRUE)),
(IF(7-$F$20=4, (VLOOKUP(3,Tablas!$A$1121:$G$1123,3,TRUE)),
(VLOOKUP(3,Tablas!$A$1121:$G$1123,3,TRUE)))))))))))),
(IF($F$18=3,(IF(3-$F$20=0,0,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(IF(1-$F$20=1,(VLOOKUP(1,Tablas!$A$1121:$G$1123,3,TRUE)),0)))),0)))))))))))))))))))</f>
        <v>2022.3500000000001</v>
      </c>
      <c r="H51" s="335">
        <f>IF($F$16=1,
(IF($F$18=0, 0,
 (IF($F$20&gt;$F$18, (VLOOKUP($F$18,Tablas!$A$1121:$G$1123,4,TRUE)),
(IF($F$18&gt;4,(IF($F$20=0, (VLOOKUP(3,Tablas!$A$1121:$G$1123,4,TRUE)),
(IF($F$20=1, (VLOOKUP(3,Tablas!$A$1121:$G$1123,4,TRUE)),
(IF($F$20=2, (VLOOKUP(3,Tablas!$A$1121:$G$1123,4,TRUE)),
(VLOOKUP(3,Tablas!$A$1121:$G$1123,4,TRUE)))))))),
(IF($F$18=4,(IF(4-$F$20=0,(VLOOKUP(2,Tablas!$A$1121:$G$1123,4,TRUE)),
(IF(4-$F$20=1,(VLOOKUP(2,Tablas!$A$1121:$G$1123,4,TRUE)),
(IF(4-$F$20=2, (VLOOKUP(2,Tablas!$A$1121:$G$1123,4,TRUE)),
(VLOOKUP(3,Tablas!$A$1121:$G$1123,4,TRUE)))))))),
(IF($F$18=3,(IF(3-$F$20=0,(VLOOKUP(1,Tablas!$A$1121:$G$1123,4,TRUE)),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(IF(1-$F$20=1,(VLOOKUP(1,Tablas!$A$1121:$G$1123,4,TRUE)),0)))),0)))))))))))))),
(IF($F$18=0, 0,
 (IF($F$20&gt;$F$18, (VLOOKUP($F$18,Tablas!$A$1121:$G$1123,4,TRUE)),
(IF($F$18=4,(IF(4-$F$20=0, 0,
(IF(4-$F$20=1, (VLOOKUP(1,Tablas!$A$1121:$G$1123,4,TRUE)),
(IF(4-$F$20=2, (VLOOKUP(2,Tablas!$A$1121:$G$1123,4,TRUE)),
(IF(4-$F$20=3, (VLOOKUP(3,Tablas!$A$1121:$G$1123,4,TRUE)),
(IF(4-$F$20=4, (VLOOKUP(3,Tablas!$A$1121:$G$1123,4,TRUE)),
0)))))))))),
(IF($F$18=5,(IF(5-$F$20=0, (VLOOKUP(1,Tablas!$A$1121:$G$1123,4,TRUE)),
(IF(5-$F$20=1, (VLOOKUP(1,Tablas!$A$1121:$G$1123,4,TRUE)),
(IF(5-$F$20=2, (VLOOKUP(2,Tablas!$A$1121:$G$1123,4,TRUE)),
(IF(5-$F$20=3, (VLOOKUP(3,Tablas!$A$1121:$G$1123,4,TRUE)),
(IF(5-$F$20=4, (VLOOKUP(3,Tablas!$A$1121:$G$1123,4,TRUE)),
(VLOOKUP(3,Tablas!$A$1121:$G$1123,4,TRUE)))))))))))),
(IF($F$18=6,(IF(6-$F$20=0, (VLOOKUP(2,Tablas!$A$1121:$G$1123,4,TRUE)),
(IF(6-$F$20=1, (VLOOKUP(2,Tablas!$A$1121:$G$1123,4,TRUE)),
(IF(6-$F$20=2, (VLOOKUP(2,Tablas!$A$1121:$G$1123,4,TRUE)),
(IF(6-$F$20=3, (VLOOKUP(3,Tablas!$A$1121:$G$1123,4,TRUE)),
(IF(6-$F$20=4, (VLOOKUP(3,Tablas!$A$1121:$G$1123,4,TRUE)),
(VLOOKUP(3,Tablas!$A$1121:$G$1123,4,TRUE)))))))))))),
(IF($F$18&gt;6,(IF(7-$F$20=0, (VLOOKUP(3,Tablas!$A$1121:$G$1123,4,TRUE)),
(IF(7-$F$20=1, (VLOOKUP(3,Tablas!$A$1121:$G$1123,4,TRUE)),
(IF(7-$F$20=2, (VLOOKUP(3,Tablas!$A$1121:$G$1123,4,TRUE)),
(IF(7-$F$20=3, (VLOOKUP(3,Tablas!$A$1121:$G$1123,4,TRUE)),
(IF(7-$F$20=4, (VLOOKUP(3,Tablas!$A$1121:$G$1123,4,TRUE)),
(VLOOKUP(3,Tablas!$A$1121:$G$1123,4,TRUE)))))))))))),
(IF($F$18=3,(IF(3-$F$20=0,0,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(IF(1-$F$20=1,(VLOOKUP(1,Tablas!$A$1121:$G$1123,4,TRUE)),0)))),0)))))))))))))))))))</f>
        <v>1304.6000000000001</v>
      </c>
      <c r="I51" s="121"/>
      <c r="J51" s="121"/>
    </row>
    <row r="52" spans="1:11" s="311" customFormat="1" ht="20">
      <c r="A52" s="146"/>
      <c r="B52" s="145"/>
      <c r="C52" s="305"/>
      <c r="D52" s="305"/>
      <c r="E52" s="461" t="s">
        <v>42</v>
      </c>
      <c r="F52" s="462"/>
      <c r="G52" s="340">
        <f>SUM(G49:G51)</f>
        <v>49313.55</v>
      </c>
      <c r="H52" s="341">
        <f>SUM(H49:H51)</f>
        <v>31815.300000000003</v>
      </c>
      <c r="I52" s="118"/>
      <c r="J52" s="118"/>
    </row>
    <row r="53" spans="1:11" s="311" customFormat="1" ht="20">
      <c r="A53" s="139"/>
      <c r="B53" s="281"/>
      <c r="C53" s="305"/>
      <c r="D53" s="305"/>
      <c r="E53" s="458" t="s">
        <v>43</v>
      </c>
      <c r="F53" s="459"/>
      <c r="G53" s="334">
        <v>75</v>
      </c>
      <c r="H53" s="335">
        <v>75</v>
      </c>
      <c r="I53" s="118"/>
      <c r="J53" s="118"/>
    </row>
    <row r="54" spans="1:11" s="120" customFormat="1" ht="20" hidden="1">
      <c r="A54" s="139"/>
      <c r="B54" s="281"/>
      <c r="C54" s="305"/>
      <c r="D54" s="305"/>
      <c r="E54" s="333" t="s">
        <v>58</v>
      </c>
      <c r="F54" s="334"/>
      <c r="G54" s="334">
        <f>(G52+G53)*0%</f>
        <v>0</v>
      </c>
      <c r="H54" s="335">
        <f>(H52+H53)*0%</f>
        <v>0</v>
      </c>
      <c r="I54" s="121"/>
      <c r="J54" s="121"/>
      <c r="K54" s="311"/>
    </row>
    <row r="55" spans="1:11" ht="20">
      <c r="A55" s="139"/>
      <c r="B55" s="281"/>
      <c r="C55" s="305"/>
      <c r="E55" s="362" t="s">
        <v>54</v>
      </c>
      <c r="F55" s="363"/>
      <c r="G55" s="363">
        <f>SUM(G52:G54)</f>
        <v>49388.55</v>
      </c>
      <c r="H55" s="364">
        <f>SUM(H52:H54)</f>
        <v>31890.300000000003</v>
      </c>
      <c r="I55" s="121"/>
      <c r="J55" s="121"/>
      <c r="K55" s="311"/>
    </row>
    <row r="56" spans="1:11" ht="20">
      <c r="A56" s="146"/>
      <c r="B56" s="145"/>
      <c r="C56" s="305"/>
      <c r="E56" s="358" t="s">
        <v>46</v>
      </c>
      <c r="F56" s="359"/>
      <c r="G56" s="359">
        <f>G52+G54</f>
        <v>49313.55</v>
      </c>
      <c r="H56" s="360">
        <f>H52+H54</f>
        <v>31815.300000000003</v>
      </c>
      <c r="I56" s="51"/>
      <c r="J56" s="51"/>
      <c r="K56" s="120"/>
    </row>
    <row r="57" spans="1:11" ht="20">
      <c r="A57" s="139"/>
      <c r="B57" s="281"/>
      <c r="C57" s="305"/>
      <c r="E57" s="342" t="s">
        <v>47</v>
      </c>
      <c r="F57" s="343"/>
      <c r="G57" s="343">
        <f>G55+(G56*3)</f>
        <v>197329.2</v>
      </c>
      <c r="H57" s="344">
        <f t="shared" ref="H57" si="2">H55+(H56*3)</f>
        <v>127336.20000000001</v>
      </c>
      <c r="I57" s="117"/>
      <c r="J57" s="117"/>
      <c r="K57" s="311"/>
    </row>
    <row r="58" spans="1:11" ht="20">
      <c r="A58" s="139"/>
      <c r="B58" s="281"/>
      <c r="C58" s="305"/>
      <c r="E58" s="455" t="s">
        <v>44</v>
      </c>
      <c r="F58" s="455"/>
      <c r="G58" s="345">
        <f>IF($F$16=1,IF($F$18=0,0,IF($F$20=0,0,IF($F$20=1,(VLOOKUP(1,Tablas!$A$1121:$G$1123,3,TRUE)),(VLOOKUP(2,Tablas!$A$1121:$G$1123,3,TRUE))))),
IF($F$18=0,0,IF($F$20=0,0,IF($F$20=1,(VLOOKUP(1,Tablas!$A$1121:$G$1123,3,TRUE)),IF($F$20=2,(VLOOKUP(2,Tablas!$A$1121:$G$1123,3,TRUE)), (VLOOKUP(3,Tablas!$A$1121:$G$1123,3,TRUE)))))))</f>
        <v>3436.4</v>
      </c>
      <c r="H58" s="345">
        <f>IF($F$16=1,IF($F$18=0,0,IF($F$20=0,0,IF($F$20=1,(VLOOKUP(1,Tablas!$A$1121:$G$1123,4,TRUE)),(VLOOKUP(2,Tablas!$A$1121:$G$1123,4,TRUE))))),
IF($F$18=0,0,IF($F$20=0,0,IF($F$20=1,(VLOOKUP(1,Tablas!$A$1121:$G$1123,4,TRUE)),IF($F$20=2,(VLOOKUP(2,Tablas!$A$1121:$G$1123,4,TRUE)), (VLOOKUP(3,Tablas!$A$1121:$G$1123,4,TRUE)))))))</f>
        <v>2217.3250000000003</v>
      </c>
      <c r="I58" s="118"/>
      <c r="J58" s="118"/>
      <c r="K58" s="311"/>
    </row>
    <row r="59" spans="1:11" ht="20">
      <c r="A59" s="139"/>
      <c r="B59" s="281"/>
      <c r="C59" s="305"/>
      <c r="E59" s="361"/>
      <c r="F59" s="361"/>
      <c r="G59" s="361"/>
      <c r="H59" s="361"/>
      <c r="I59" s="118"/>
      <c r="J59" s="118"/>
      <c r="K59" s="311"/>
    </row>
    <row r="60" spans="1:11" ht="20">
      <c r="A60" s="139"/>
      <c r="B60" s="281"/>
      <c r="C60" s="305"/>
      <c r="E60" s="463" t="s">
        <v>77</v>
      </c>
      <c r="F60" s="463"/>
      <c r="G60" s="463"/>
      <c r="H60" s="463"/>
      <c r="I60" s="118"/>
      <c r="J60" s="118"/>
      <c r="K60" s="311"/>
    </row>
    <row r="61" spans="1:11" ht="20">
      <c r="A61" s="139"/>
      <c r="B61" s="281"/>
      <c r="C61" s="305"/>
      <c r="E61" s="330" t="s">
        <v>40</v>
      </c>
      <c r="F61" s="350"/>
      <c r="G61" s="350">
        <f>VLOOKUP($H$16,Tablas!$A$979:$G$1045,3,TRUE)</f>
        <v>6055.3733333333339</v>
      </c>
      <c r="H61" s="351">
        <f>VLOOKUP($H$16,Tablas!$A$979:$G$1045,4,TRUE)</f>
        <v>3906.84</v>
      </c>
      <c r="I61" s="118"/>
      <c r="J61" s="118"/>
      <c r="K61" s="311"/>
    </row>
    <row r="62" spans="1:11" ht="20">
      <c r="A62" s="139"/>
      <c r="B62" s="281"/>
      <c r="C62" s="305"/>
      <c r="E62" s="333" t="s">
        <v>41</v>
      </c>
      <c r="F62" s="334"/>
      <c r="G62" s="334">
        <f>IF($F$16=1,0,(VLOOKUP($H$18,Tablas!$A$979:$G$1045,3,TRUE)))</f>
        <v>9994.9733333333334</v>
      </c>
      <c r="H62" s="335">
        <f>IF($F$16=1,0,(VLOOKUP($H$18,Tablas!$A$979:$G$1045,4,TRUE)))</f>
        <v>6448.3066666666673</v>
      </c>
      <c r="I62" s="118"/>
      <c r="J62" s="118"/>
      <c r="K62" s="311"/>
    </row>
    <row r="63" spans="1:11" ht="29.25" customHeight="1">
      <c r="A63" s="139"/>
      <c r="B63" s="141"/>
      <c r="C63" s="305"/>
      <c r="E63" s="333" t="s">
        <v>56</v>
      </c>
      <c r="F63" s="334"/>
      <c r="G63" s="334">
        <f>IF($F$16=1,
(IF($F$18=0, 0,
 (IF($F$20&gt;$F$18, (VLOOKUP($F$18,Tablas!$A$1046:$G$1048,3,TRUE)),
(IF($F$18&gt;4,(IF($F$20=0, (VLOOKUP(3,Tablas!$A$1046:$G$1048,3,TRUE)),
(IF($F$20=1, (VLOOKUP(3,Tablas!$A$1046:$G$1048,3,TRUE)),
(IF($F$20=2, (VLOOKUP(3,Tablas!$A$1046:$G$1048,3,TRUE)),
(VLOOKUP(3,Tablas!$A$1046:$G$1048,3,TRUE)))))))),
(IF($F$18=4,(IF(4-$F$20=0,(VLOOKUP(2,Tablas!$A$1046:$G$1048,3,TRUE)),
(IF(4-$F$20=1,(VLOOKUP(2,Tablas!$A$1046:$G$1048,3,TRUE)),
(IF(4-$F$20=2, (VLOOKUP(2,Tablas!$A$1046:$G$1048,3,TRUE)),
(VLOOKUP(3,Tablas!$A$1046:$G$1048,3,TRUE)))))))),
(IF($F$18=3,(IF(3-$F$20=0,(VLOOKUP(1,Tablas!$A$1046:$G$1048,3,TRUE)),
(IF(3-$F$20=1,(VLOOKUP(1,Tablas!$A$1046:$G$1048,3,TRUE)),
(IF(3-$F$20=2, (VLOOKUP(2,Tablas!$A$1046:$G$1048,3,TRUE)),
(VLOOKUP(3,Tablas!$A$1046:$G$1048,3,TRUE)))))))),
(IF($F$18=2,(IF(2-$F$20=0, 0,
(IF(2-$F$20=1,(VLOOKUP(1,Tablas!$A$1046:$G$1048,3,TRUE)),
(IF(2-$F$20=2, (VLOOKUP(2,Tablas!$A$1046:$G$1048,3,TRUE)),
         0)))))),
(IF($F$18=1,(IF(1-$F$20=0, 0,
(IF(1-$F$20=1,(VLOOKUP(1,Tablas!$A$1046:$G$1048,3,TRUE)),0)))),0)))))))))))))),
(IF($F$18=0, 0,
 (IF($F$20&gt;$F$18, (VLOOKUP($F$18,Tablas!$A$1046:$G$1048,3,TRUE)),
(IF($F$18=4,(IF(4-$F$20=0, 0,
(IF(4-$F$20=1, (VLOOKUP(1,Tablas!$A$1046:$G$1048,3,TRUE)),
(IF(4-$F$20=2, (VLOOKUP(2,Tablas!$A$1046:$G$1048,3,TRUE)),
(IF(4-$F$20=3, (VLOOKUP(3,Tablas!$A$1046:$G$1048,3,TRUE)),
(IF(4-$F$20=4, (VLOOKUP(3,Tablas!$A$1046:$G$1048,3,TRUE)),
0)))))))))),
(IF($F$18=5,(IF(5-$F$20=0, (VLOOKUP(1,Tablas!$A$1046:$G$1048,3,TRUE)),
(IF(5-$F$20=1, (VLOOKUP(1,Tablas!$A$1046:$G$1048,3,TRUE)),
(IF(5-$F$20=2, (VLOOKUP(2,Tablas!$A$1046:$G$1048,3,TRUE)),
(IF(5-$F$20=3, (VLOOKUP(3,Tablas!$A$1046:$G$1048,3,TRUE)),
(IF(5-$F$20=4, (VLOOKUP(3,Tablas!$A$1046:$G$1048,3,TRUE)),
(VLOOKUP(3,Tablas!$A$1046:$G$1048,3,TRUE)))))))))))),
(IF($F$18=6,(IF(6-$F$20=0, (VLOOKUP(2,Tablas!$A$1046:$G$1048,3,TRUE)),
(IF(6-$F$20=1, (VLOOKUP(2,Tablas!$A$1046:$G$1048,3,TRUE)),
(IF(6-$F$20=2, (VLOOKUP(2,Tablas!$A$1046:$G$1048,3,TRUE)),
(IF(6-$F$20=3, (VLOOKUP(3,Tablas!$A$1046:$G$1048,3,TRUE)),
(IF(6-$F$20=4, (VLOOKUP(3,Tablas!$A$1046:$G$1048,3,TRUE)),
(VLOOKUP(3,Tablas!$A$1046:$G$1048,3,TRUE)))))))))))),
(IF($F$18&gt;6,(IF(7-$F$20=0, (VLOOKUP(3,Tablas!$A$1046:$G$1048,3,TRUE)),
(IF(7-$F$20=1, (VLOOKUP(3,Tablas!$A$1046:$G$1048,3,TRUE)),
(IF(7-$F$20=2, (VLOOKUP(3,Tablas!$A$1046:$G$1048,3,TRUE)),
(IF(7-$F$20=3, (VLOOKUP(3,Tablas!$A$1046:$G$1048,3,TRUE)),
(IF(7-$F$20=4, (VLOOKUP(3,Tablas!$A$1046:$G$1048,3,TRUE)),
(VLOOKUP(3,Tablas!$A$1046:$G$1048,3,TRUE)))))))))))),
(IF($F$18=3,(IF(3-$F$20=0,0,
(IF(3-$F$20=1,(VLOOKUP(1,Tablas!$A$1046:$G$1048,3,TRUE)),
(IF(3-$F$20=2, (VLOOKUP(2,Tablas!$A$1046:$G$1048,3,TRUE)),
(VLOOKUP(3,Tablas!$A$1046:$G$1048,3,TRUE)))))))),
(IF($F$18=2,(IF(2-$F$20=0, 0,
(IF(2-$F$20=1,(VLOOKUP(1,Tablas!$A$1046:$G$1048,3,TRUE)),
(IF(2-$F$20=2, (VLOOKUP(2,Tablas!$A$1046:$G$1048,3,TRUE)),
         0)))))),
(IF($F$18=1,(IF(1-$F$20=0, 0,
(IF(1-$F$20=1,(VLOOKUP(1,Tablas!$A$1046:$G$1048,3,TRUE)),0)))),0)))))))))))))))))))</f>
        <v>686.37333333333333</v>
      </c>
      <c r="H63" s="335">
        <f>IF($F$16=1,
(IF($F$18=0, 0,
 (IF($F$20&gt;$F$18, (VLOOKUP($F$18,Tablas!$A$1046:$G$1048,4,TRUE)),
(IF($F$18&gt;4,(IF($F$20=0, (VLOOKUP(3,Tablas!$A$1046:$G$1048,4,TRUE)),
(IF($F$20=1, (VLOOKUP(3,Tablas!$A$1046:$G$1048,4,TRUE)),
(IF($F$20=2, (VLOOKUP(3,Tablas!$A$1046:$G$1048,4,TRUE)),
(VLOOKUP(3,Tablas!$A$1046:$G$1048,4,TRUE)))))))),
(IF($F$18=4,(IF(4-$F$20=0,(VLOOKUP(2,Tablas!$A$1046:$G$1048,4,TRUE)),
(IF(4-$F$20=1,(VLOOKUP(2,Tablas!$A$1046:$G$1048,4,TRUE)),
(IF(4-$F$20=2, (VLOOKUP(2,Tablas!$A$1046:$G$1048,4,TRUE)),
(VLOOKUP(3,Tablas!$A$1046:$G$1048,4,TRUE)))))))),
(IF($F$18=3,(IF(3-$F$20=0,(VLOOKUP(1,Tablas!$A$1046:$G$1048,4,TRUE)),
(IF(3-$F$20=1,(VLOOKUP(1,Tablas!$A$1046:$G$1048,4,TRUE)),
(IF(3-$F$20=2, (VLOOKUP(2,Tablas!$A$1046:$G$1048,4,TRUE)),
(VLOOKUP(3,Tablas!$A$1046:$G$1048,4,TRUE)))))))),
(IF($F$18=2,(IF(2-$F$20=0, 0,
(IF(2-$F$20=1,(VLOOKUP(1,Tablas!$A$1046:$G$1048,4,TRUE)),
(IF(2-$F$20=2, (VLOOKUP(2,Tablas!$A$1046:$G$1048,4,TRUE)),
         0)))))),
(IF($F$18=1,(IF(1-$F$20=0, 0,
(IF(1-$F$20=1,(VLOOKUP(1,Tablas!$A$1046:$G$1048,4,TRUE)),0)))),0)))))))))))))),
(IF($F$18=0, 0,
 (IF($F$20&gt;$F$18, (VLOOKUP($F$18,Tablas!$A$1046:$G$1048,4,TRUE)),
(IF($F$18=4,(IF(4-$F$20=0, 0,
(IF(4-$F$20=1, (VLOOKUP(1,Tablas!$A$1046:$G$1048,4,TRUE)),
(IF(4-$F$20=2, (VLOOKUP(2,Tablas!$A$1046:$G$1048,4,TRUE)),
(IF(4-$F$20=3, (VLOOKUP(3,Tablas!$A$1046:$G$1048,4,TRUE)),
(IF(4-$F$20=4, (VLOOKUP(3,Tablas!$A$1046:$G$1048,4,TRUE)),
0)))))))))),
(IF($F$18=5,(IF(5-$F$20=0, (VLOOKUP(1,Tablas!$A$1046:$G$1048,4,TRUE)),
(IF(5-$F$20=1, (VLOOKUP(1,Tablas!$A$1046:$G$1048,4,TRUE)),
(IF(5-$F$20=2, (VLOOKUP(2,Tablas!$A$1046:$G$1048,4,TRUE)),
(IF(5-$F$20=3, (VLOOKUP(3,Tablas!$A$1046:$G$1048,4,TRUE)),
(IF(5-$F$20=4, (VLOOKUP(3,Tablas!$A$1046:$G$1048,4,TRUE)),
(VLOOKUP(3,Tablas!$A$1046:$G$1048,4,TRUE)))))))))))),
(IF($F$18=6,(IF(6-$F$20=0, (VLOOKUP(2,Tablas!$A$1046:$G$1048,4,TRUE)),
(IF(6-$F$20=1, (VLOOKUP(2,Tablas!$A$1046:$G$1048,4,TRUE)),
(IF(6-$F$20=2, (VLOOKUP(2,Tablas!$A$1046:$G$1048,4,TRUE)),
(IF(6-$F$20=3, (VLOOKUP(3,Tablas!$A$1046:$G$1048,4,TRUE)),
(IF(6-$F$20=4, (VLOOKUP(3,Tablas!$A$1046:$G$1048,4,TRUE)),
(VLOOKUP(3,Tablas!$A$1046:$G$1048,4,TRUE)))))))))))),
(IF($F$18&gt;6,(IF(7-$F$20=0, (VLOOKUP(3,Tablas!$A$1046:$G$1048,4,TRUE)),
(IF(7-$F$20=1, (VLOOKUP(3,Tablas!$A$1046:$G$1048,4,TRUE)),
(IF(7-$F$20=2, (VLOOKUP(3,Tablas!$A$1046:$G$1048,4,TRUE)),
(IF(7-$F$20=3, (VLOOKUP(3,Tablas!$A$1046:$G$1048,4,TRUE)),
(IF(7-$F$20=4, (VLOOKUP(3,Tablas!$A$1046:$G$1048,4,TRUE)),
(VLOOKUP(3,Tablas!$A$1046:$G$1048,4,TRUE)))))))))))),
(IF($F$18=3,(IF(3-$F$20=0,0,
(IF(3-$F$20=1,(VLOOKUP(1,Tablas!$A$1046:$G$1048,4,TRUE)),
(IF(3-$F$20=2, (VLOOKUP(2,Tablas!$A$1046:$G$1048,4,TRUE)),
(VLOOKUP(3,Tablas!$A$1046:$G$1048,4,TRUE)))))))),
(IF($F$18=2,(IF(2-$F$20=0, 0,
(IF(2-$F$20=1,(VLOOKUP(1,Tablas!$A$1046:$G$1048,4,TRUE)),
(IF(2-$F$20=2, (VLOOKUP(2,Tablas!$A$1046:$G$1048,4,TRUE)),
         0)))))),
(IF($F$18=1,(IF(1-$F$20=0, 0,
(IF(1-$F$20=1,(VLOOKUP(1,Tablas!$A$1046:$G$1048,4,TRUE)),0)))),0)))))))))))))))))))</f>
        <v>442.77333333333337</v>
      </c>
      <c r="I63" s="118"/>
      <c r="J63" s="118"/>
      <c r="K63" s="311"/>
    </row>
    <row r="64" spans="1:11" ht="22.5" customHeight="1">
      <c r="A64" s="149"/>
      <c r="B64" s="150"/>
      <c r="C64" s="305"/>
      <c r="E64" s="461" t="s">
        <v>42</v>
      </c>
      <c r="F64" s="462"/>
      <c r="G64" s="340">
        <f>SUM(G61:G63)</f>
        <v>16736.72</v>
      </c>
      <c r="H64" s="341">
        <f>SUM(H61:H63)</f>
        <v>10797.92</v>
      </c>
      <c r="I64" s="121"/>
      <c r="J64" s="121"/>
      <c r="K64" s="120"/>
    </row>
    <row r="65" spans="1:11" ht="30" customHeight="1">
      <c r="A65" s="312"/>
      <c r="B65" s="313"/>
      <c r="C65" s="305"/>
      <c r="E65" s="458" t="s">
        <v>43</v>
      </c>
      <c r="F65" s="459"/>
      <c r="G65" s="334">
        <v>75</v>
      </c>
      <c r="H65" s="335">
        <v>75</v>
      </c>
      <c r="I65" s="118"/>
      <c r="J65" s="118"/>
      <c r="K65" s="120"/>
    </row>
    <row r="66" spans="1:11" ht="23.25" hidden="1" customHeight="1">
      <c r="A66" s="139"/>
      <c r="B66" s="141"/>
      <c r="C66" s="305"/>
      <c r="E66" s="333" t="s">
        <v>58</v>
      </c>
      <c r="F66" s="334"/>
      <c r="G66" s="334">
        <f>(G64+G65)*0%</f>
        <v>0</v>
      </c>
      <c r="H66" s="335">
        <f>(H64+H65)*0%</f>
        <v>0</v>
      </c>
      <c r="I66" s="118"/>
      <c r="J66" s="118"/>
    </row>
    <row r="67" spans="1:11" ht="23.25" customHeight="1">
      <c r="A67" s="146"/>
      <c r="B67" s="145"/>
      <c r="C67" s="305"/>
      <c r="E67" s="362" t="s">
        <v>54</v>
      </c>
      <c r="F67" s="363"/>
      <c r="G67" s="363">
        <f>SUM(G64:G66)</f>
        <v>16811.72</v>
      </c>
      <c r="H67" s="364">
        <f>SUM(H64:H66)</f>
        <v>10872.92</v>
      </c>
      <c r="I67" s="121"/>
      <c r="J67" s="121"/>
    </row>
    <row r="68" spans="1:11" ht="23.25" customHeight="1">
      <c r="A68" s="139"/>
      <c r="B68" s="281"/>
      <c r="C68" s="305"/>
      <c r="E68" s="358" t="s">
        <v>78</v>
      </c>
      <c r="F68" s="359"/>
      <c r="G68" s="359">
        <f>G64+G66</f>
        <v>16736.72</v>
      </c>
      <c r="H68" s="360">
        <f>H64+H66</f>
        <v>10797.92</v>
      </c>
      <c r="I68" s="121"/>
      <c r="J68" s="121"/>
    </row>
    <row r="69" spans="1:11" ht="23.25" customHeight="1">
      <c r="A69" s="139"/>
      <c r="B69" s="147"/>
      <c r="C69" s="305"/>
      <c r="E69" s="342" t="s">
        <v>47</v>
      </c>
      <c r="F69" s="343"/>
      <c r="G69" s="343">
        <f>G67+(G68*11)</f>
        <v>200915.64</v>
      </c>
      <c r="H69" s="344">
        <f>H67+(H68*11)</f>
        <v>129650.04</v>
      </c>
      <c r="I69" s="124"/>
      <c r="J69" s="124"/>
    </row>
    <row r="70" spans="1:11" ht="24.75" customHeight="1">
      <c r="A70" s="139"/>
      <c r="B70" s="147"/>
      <c r="E70" s="455" t="s">
        <v>44</v>
      </c>
      <c r="F70" s="455"/>
      <c r="G70" s="345">
        <f>IF($F$16=1,IF($F$18=0,0,IF($F$20=0,0,IF($F$20=1,(VLOOKUP(1,Tablas!$A$1046:$G$1048,3,TRUE)),(VLOOKUP(2,Tablas!$A$1046:$G$1048,3,TRUE))))),
IF($F$18=0,0,IF($F$20=0,0,IF($F$20=1,(VLOOKUP(1,Tablas!$A$1046:$G$1048,3,TRUE)),IF($F$20=2,(VLOOKUP(2,Tablas!$A$1046:$G$1048,3,TRUE)), (VLOOKUP(3,Tablas!$A$1046:$G$1048,3,TRUE)))))))</f>
        <v>1166.2933333333333</v>
      </c>
      <c r="H70" s="345">
        <f>IF($F$16=1,IF($F$18=0,0,IF($F$20=0,0,IF($F$20=1,(VLOOKUP(1,Tablas!$A$1046:$G$1048,4,TRUE)),(VLOOKUP(2,Tablas!$A$1046:$G$1048,4,TRUE))))),
IF($F$18=0,0,IF($F$20=0,0,IF($F$20=1,(VLOOKUP(1,Tablas!$A$1046:$G$1048,4,TRUE)),IF($F$20=2,(VLOOKUP(2,Tablas!$A$1046:$G$1048,4,TRUE)), (VLOOKUP(3,Tablas!$A$1046:$G$1048,4,TRUE)))))))</f>
        <v>752.54666666666674</v>
      </c>
    </row>
    <row r="71" spans="1:11" ht="24.75" customHeight="1">
      <c r="A71" s="146"/>
      <c r="B71" s="145"/>
      <c r="E71" s="460"/>
      <c r="F71" s="460"/>
      <c r="G71" s="460"/>
      <c r="H71" s="460"/>
    </row>
    <row r="72" spans="1:11" ht="24.75" customHeight="1">
      <c r="A72" s="139"/>
      <c r="B72" s="151"/>
      <c r="E72" s="457" t="s">
        <v>82</v>
      </c>
      <c r="F72" s="457"/>
      <c r="G72" s="457"/>
      <c r="H72" s="457"/>
    </row>
    <row r="73" spans="1:11" ht="24.75" customHeight="1">
      <c r="A73" s="139"/>
      <c r="B73" s="151"/>
      <c r="E73" s="456" t="s">
        <v>57</v>
      </c>
      <c r="F73" s="456"/>
      <c r="G73" s="456"/>
      <c r="H73" s="456"/>
    </row>
    <row r="74" spans="1:11" ht="34.5" customHeight="1">
      <c r="A74" s="139"/>
      <c r="B74" s="281"/>
      <c r="E74" s="456"/>
      <c r="F74" s="456"/>
      <c r="G74" s="456"/>
      <c r="H74" s="456"/>
    </row>
    <row r="75" spans="1:11" ht="24.75" customHeight="1">
      <c r="A75" s="139"/>
      <c r="B75" s="281"/>
      <c r="E75" s="456"/>
      <c r="F75" s="456"/>
      <c r="G75" s="456"/>
      <c r="H75" s="456"/>
    </row>
    <row r="76" spans="1:11" ht="24.75" customHeight="1">
      <c r="A76" s="139"/>
      <c r="B76" s="281"/>
      <c r="E76" s="361"/>
      <c r="F76" s="361"/>
      <c r="G76" s="361"/>
      <c r="H76" s="361"/>
      <c r="I76" s="127"/>
    </row>
    <row r="77" spans="1:11" ht="32.25" customHeight="1">
      <c r="A77" s="139"/>
      <c r="B77" s="281"/>
      <c r="E77" s="361"/>
      <c r="F77" s="361"/>
      <c r="G77" s="361"/>
      <c r="H77" s="361"/>
      <c r="I77" s="315"/>
    </row>
    <row r="78" spans="1:11" ht="24.75" customHeight="1">
      <c r="A78" s="139"/>
      <c r="B78" s="281"/>
      <c r="I78" s="316"/>
    </row>
    <row r="79" spans="1:11" ht="24.75" customHeight="1">
      <c r="A79" s="139"/>
      <c r="B79" s="152"/>
    </row>
    <row r="80" spans="1:11" ht="24.75" customHeight="1">
      <c r="A80" s="139"/>
      <c r="B80" s="281"/>
    </row>
    <row r="81" spans="1:2" ht="24" customHeight="1">
      <c r="A81" s="139"/>
      <c r="B81" s="281"/>
    </row>
    <row r="82" spans="1:2" ht="33.75" customHeight="1">
      <c r="A82" s="146"/>
      <c r="B82" s="145"/>
    </row>
    <row r="83" spans="1:2" ht="33.75" customHeight="1">
      <c r="A83" s="140"/>
      <c r="B83" s="153"/>
    </row>
    <row r="84" spans="1:2" ht="24" customHeight="1">
      <c r="A84" s="140"/>
      <c r="B84" s="283"/>
    </row>
    <row r="85" spans="1:2" ht="24" customHeight="1">
      <c r="A85" s="140"/>
      <c r="B85" s="283"/>
    </row>
    <row r="86" spans="1:2" ht="24" customHeight="1">
      <c r="A86" s="140"/>
      <c r="B86" s="283"/>
    </row>
    <row r="87" spans="1:2" ht="24" customHeight="1">
      <c r="A87" s="140"/>
      <c r="B87" s="283"/>
    </row>
    <row r="88" spans="1:2" ht="24" customHeight="1">
      <c r="A88" s="140"/>
      <c r="B88" s="283"/>
    </row>
    <row r="89" spans="1:2" ht="22" customHeight="1">
      <c r="A89" s="140"/>
      <c r="B89" s="283"/>
    </row>
    <row r="90" spans="1:2" ht="23" customHeight="1">
      <c r="A90" s="140"/>
      <c r="B90" s="283"/>
    </row>
    <row r="91" spans="1:2" ht="14">
      <c r="A91" s="149"/>
      <c r="B91" s="150"/>
    </row>
    <row r="92" spans="1:2">
      <c r="A92" s="312"/>
      <c r="B92" s="313"/>
    </row>
    <row r="93" spans="1:2">
      <c r="A93" s="51"/>
      <c r="B93" s="51"/>
    </row>
    <row r="94" spans="1:2">
      <c r="A94" s="51"/>
      <c r="B94" s="51"/>
    </row>
    <row r="95" spans="1:2">
      <c r="A95" s="51"/>
      <c r="B95" s="51"/>
    </row>
    <row r="96" spans="1:2">
      <c r="A96" s="51"/>
      <c r="B96" s="51"/>
    </row>
    <row r="97" spans="1:2">
      <c r="A97" s="51"/>
      <c r="B97" s="51"/>
    </row>
  </sheetData>
  <sheetProtection algorithmName="SHA-512" hashValue="FqsKGR+OQrTUGQ7giyW9v/OMdHeIKgWaA/1UNPIK88r1T83nwxnznZZus6qG+sJ4itMDMyLPCAzOOIavF9AmpQ==" saltValue="gSVgtxDA0aOSsiVi4gPYMg==" spinCount="100000" sheet="1" objects="1" scenarios="1"/>
  <mergeCells count="19">
    <mergeCell ref="A38:A39"/>
    <mergeCell ref="B38:B39"/>
    <mergeCell ref="E46:F46"/>
    <mergeCell ref="E52:F52"/>
    <mergeCell ref="A14:B14"/>
    <mergeCell ref="F14:H14"/>
    <mergeCell ref="E26:H26"/>
    <mergeCell ref="E36:H36"/>
    <mergeCell ref="E48:H48"/>
    <mergeCell ref="E70:F70"/>
    <mergeCell ref="E73:H75"/>
    <mergeCell ref="E72:H72"/>
    <mergeCell ref="E58:F58"/>
    <mergeCell ref="E34:F34"/>
    <mergeCell ref="E53:F53"/>
    <mergeCell ref="E71:H71"/>
    <mergeCell ref="E64:F64"/>
    <mergeCell ref="E65:F65"/>
    <mergeCell ref="E60:H60"/>
  </mergeCells>
  <conditionalFormatting sqref="F16">
    <cfRule type="cellIs" dxfId="30" priority="3" stopIfTrue="1" operator="greaterThan">
      <formula>2</formula>
    </cfRule>
    <cfRule type="cellIs" dxfId="29" priority="4" stopIfTrue="1" operator="lessThan">
      <formula>1</formula>
    </cfRule>
  </conditionalFormatting>
  <conditionalFormatting sqref="H18 H16">
    <cfRule type="cellIs" dxfId="28" priority="1" stopIfTrue="1" operator="greaterThan">
      <formula>73</formula>
    </cfRule>
    <cfRule type="cellIs" dxfId="27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105"/>
  <sheetViews>
    <sheetView showGridLines="0" topLeftCell="B17" zoomScale="75" zoomScaleNormal="75" zoomScaleSheetLayoutView="100" workbookViewId="0">
      <selection activeCell="F66" sqref="F66"/>
    </sheetView>
  </sheetViews>
  <sheetFormatPr baseColWidth="10" defaultColWidth="8.83203125" defaultRowHeight="13"/>
  <cols>
    <col min="1" max="2" width="54.6640625" style="99" customWidth="1"/>
    <col min="3" max="3" width="2.5" style="126" customWidth="1"/>
    <col min="4" max="4" width="16.6640625" style="99" customWidth="1"/>
    <col min="5" max="5" width="34.5" style="99" customWidth="1"/>
    <col min="6" max="6" width="26.5" style="99" customWidth="1"/>
    <col min="7" max="7" width="23.33203125" style="99" customWidth="1"/>
    <col min="8" max="8" width="26.6640625" style="99" customWidth="1"/>
    <col min="9" max="11" width="26" style="99" customWidth="1"/>
    <col min="12" max="16384" width="8.83203125" style="99"/>
  </cols>
  <sheetData>
    <row r="2" spans="1:11" ht="12.75" customHeight="1">
      <c r="A2" s="96"/>
      <c r="B2" s="97"/>
      <c r="C2" s="98"/>
      <c r="D2" s="97"/>
      <c r="E2" s="97"/>
      <c r="F2" s="97"/>
      <c r="G2" s="97"/>
      <c r="H2" s="97"/>
      <c r="I2" s="97"/>
      <c r="J2" s="97"/>
    </row>
    <row r="3" spans="1:11">
      <c r="A3" s="97"/>
      <c r="B3" s="97"/>
      <c r="C3" s="98"/>
      <c r="D3" s="97"/>
      <c r="E3" s="97"/>
      <c r="F3" s="97"/>
      <c r="G3" s="97"/>
      <c r="H3" s="97" t="s">
        <v>2</v>
      </c>
      <c r="I3" s="97" t="s">
        <v>2</v>
      </c>
      <c r="J3" s="97" t="s">
        <v>2</v>
      </c>
    </row>
    <row r="4" spans="1:11">
      <c r="A4" s="97"/>
      <c r="B4" s="97"/>
      <c r="C4" s="98"/>
      <c r="D4" s="97"/>
      <c r="E4" s="97"/>
      <c r="F4" s="97"/>
      <c r="G4" s="97"/>
      <c r="H4" s="97"/>
      <c r="I4" s="97"/>
      <c r="J4" s="97"/>
    </row>
    <row r="5" spans="1:11">
      <c r="A5" s="97"/>
      <c r="B5" s="97"/>
      <c r="C5" s="98"/>
      <c r="D5" s="97"/>
      <c r="E5" s="97"/>
      <c r="F5" s="97"/>
      <c r="G5" s="97"/>
      <c r="H5" s="97"/>
      <c r="I5" s="97"/>
      <c r="J5" s="97"/>
    </row>
    <row r="6" spans="1:11">
      <c r="A6" s="97"/>
      <c r="B6" s="97"/>
      <c r="C6" s="98"/>
      <c r="D6" s="97"/>
      <c r="E6" s="97"/>
      <c r="F6" s="97"/>
      <c r="G6" s="97"/>
      <c r="H6" s="97"/>
      <c r="I6" s="97"/>
      <c r="J6" s="97"/>
    </row>
    <row r="7" spans="1:11" ht="16">
      <c r="A7" s="97"/>
      <c r="B7" s="97"/>
      <c r="C7" s="98"/>
      <c r="D7" s="97"/>
      <c r="E7" s="97"/>
      <c r="F7" s="97"/>
      <c r="G7" s="97"/>
      <c r="H7" s="100" t="s">
        <v>2</v>
      </c>
      <c r="I7" s="100" t="s">
        <v>2</v>
      </c>
      <c r="J7" s="100" t="s">
        <v>2</v>
      </c>
    </row>
    <row r="8" spans="1:11">
      <c r="A8" s="97"/>
      <c r="B8" s="97"/>
      <c r="C8" s="98"/>
      <c r="D8" s="97"/>
      <c r="E8" s="97"/>
      <c r="F8" s="97"/>
      <c r="G8" s="97"/>
      <c r="H8" s="97"/>
      <c r="I8" s="97"/>
      <c r="J8" s="97"/>
    </row>
    <row r="9" spans="1:11">
      <c r="A9" s="97"/>
      <c r="B9" s="97"/>
      <c r="C9" s="98"/>
      <c r="D9" s="97"/>
      <c r="E9" s="97"/>
      <c r="F9" s="97"/>
      <c r="G9" s="97"/>
      <c r="H9" s="97"/>
      <c r="I9" s="97"/>
      <c r="J9" s="97"/>
    </row>
    <row r="10" spans="1:11">
      <c r="A10" s="97"/>
      <c r="B10" s="97"/>
      <c r="C10" s="98"/>
      <c r="D10" s="97"/>
      <c r="E10" s="97"/>
      <c r="F10" s="97"/>
      <c r="G10" s="97"/>
      <c r="H10" s="97"/>
      <c r="I10" s="97"/>
      <c r="J10" s="97"/>
    </row>
    <row r="11" spans="1:11">
      <c r="A11" s="97"/>
      <c r="B11" s="97"/>
      <c r="C11" s="98"/>
      <c r="D11" s="97"/>
      <c r="E11" s="97"/>
      <c r="F11" s="97"/>
      <c r="G11" s="97"/>
      <c r="H11" s="97"/>
      <c r="I11" s="97"/>
      <c r="J11" s="97"/>
    </row>
    <row r="12" spans="1:11">
      <c r="A12" s="97"/>
      <c r="B12" s="97"/>
      <c r="C12" s="98"/>
      <c r="D12" s="97"/>
      <c r="E12" s="97"/>
      <c r="F12" s="97"/>
      <c r="G12" s="97"/>
      <c r="H12" s="97"/>
      <c r="I12" s="97"/>
      <c r="J12" s="97"/>
    </row>
    <row r="13" spans="1:11">
      <c r="A13" s="97"/>
      <c r="B13" s="97"/>
      <c r="C13" s="98"/>
      <c r="D13" s="97"/>
      <c r="E13" s="97"/>
      <c r="F13" s="97"/>
      <c r="G13" s="97"/>
      <c r="H13" s="97"/>
      <c r="I13" s="97"/>
      <c r="J13" s="97"/>
    </row>
    <row r="14" spans="1:11">
      <c r="A14" s="97"/>
      <c r="B14" s="97"/>
      <c r="C14" s="98"/>
      <c r="D14" s="97"/>
      <c r="E14" s="97"/>
      <c r="F14" s="97"/>
      <c r="G14" s="97"/>
      <c r="H14" s="97"/>
      <c r="I14" s="97"/>
      <c r="J14" s="97"/>
    </row>
    <row r="15" spans="1:11" ht="15" customHeight="1">
      <c r="A15" s="101"/>
      <c r="B15" s="101"/>
      <c r="C15" s="102"/>
      <c r="D15" s="101"/>
      <c r="E15" s="101"/>
      <c r="F15" s="101"/>
      <c r="G15" s="101"/>
      <c r="H15" s="101"/>
      <c r="I15" s="101"/>
      <c r="J15" s="101"/>
    </row>
    <row r="16" spans="1:11" ht="23">
      <c r="A16" s="466" t="s">
        <v>63</v>
      </c>
      <c r="B16" s="466"/>
      <c r="C16" s="103"/>
      <c r="D16" s="470" t="s">
        <v>27</v>
      </c>
      <c r="E16" s="470"/>
      <c r="F16" s="471" t="str">
        <f>+'INGRESO DE DATOS'!$D$13</f>
        <v>NOMBRE COMPLETO</v>
      </c>
      <c r="G16" s="471"/>
      <c r="H16" s="471"/>
      <c r="I16" s="471"/>
      <c r="J16" s="471"/>
      <c r="K16" s="471"/>
    </row>
    <row r="17" spans="1:12" ht="23.25" customHeight="1">
      <c r="A17" s="155"/>
      <c r="B17" s="156"/>
      <c r="C17" s="105"/>
      <c r="D17" s="190"/>
      <c r="E17" s="190"/>
      <c r="F17" s="190"/>
      <c r="G17" s="190"/>
      <c r="H17" s="190"/>
      <c r="I17" s="190"/>
      <c r="J17" s="377"/>
      <c r="K17" s="378"/>
    </row>
    <row r="18" spans="1:12" ht="23.25" customHeight="1">
      <c r="A18" s="155"/>
      <c r="B18" s="156"/>
      <c r="C18" s="105"/>
      <c r="D18" s="470" t="s">
        <v>28</v>
      </c>
      <c r="E18" s="470"/>
      <c r="F18" s="381">
        <f>+'INGRESO DE DATOS'!$D$15</f>
        <v>2</v>
      </c>
      <c r="G18" s="190"/>
      <c r="H18" s="378"/>
      <c r="I18" s="182" t="s">
        <v>29</v>
      </c>
      <c r="J18" s="381">
        <f>+'INGRESO DE DATOS'!$D$17</f>
        <v>65</v>
      </c>
      <c r="K18" s="378"/>
    </row>
    <row r="19" spans="1:12" ht="23.25" customHeight="1">
      <c r="A19" s="155"/>
      <c r="B19" s="138"/>
      <c r="C19" s="105"/>
      <c r="D19" s="191"/>
      <c r="E19" s="192"/>
      <c r="F19" s="193"/>
      <c r="G19" s="193"/>
      <c r="H19" s="378"/>
      <c r="I19" s="193"/>
      <c r="J19" s="193"/>
      <c r="K19" s="378"/>
    </row>
    <row r="20" spans="1:12" ht="23.25" customHeight="1">
      <c r="A20" s="155"/>
      <c r="B20" s="156"/>
      <c r="C20" s="105"/>
      <c r="D20" s="470" t="s">
        <v>30</v>
      </c>
      <c r="E20" s="470"/>
      <c r="F20" s="381">
        <f>+'INGRESO DE DATOS'!$J$15</f>
        <v>3</v>
      </c>
      <c r="G20" s="193"/>
      <c r="H20" s="378"/>
      <c r="I20" s="182" t="s">
        <v>53</v>
      </c>
      <c r="J20" s="381">
        <f>+'INGRESO DE DATOS'!$J$17</f>
        <v>71</v>
      </c>
      <c r="K20" s="378"/>
    </row>
    <row r="21" spans="1:12" s="106" customFormat="1" ht="23.25" customHeight="1">
      <c r="A21" s="157"/>
      <c r="B21" s="158"/>
      <c r="C21" s="105"/>
      <c r="D21" s="193"/>
      <c r="E21" s="194"/>
      <c r="F21" s="192"/>
      <c r="G21" s="193"/>
      <c r="H21" s="193" t="s">
        <v>2</v>
      </c>
      <c r="I21" s="193" t="s">
        <v>2</v>
      </c>
      <c r="J21" s="193"/>
      <c r="K21" s="191"/>
    </row>
    <row r="22" spans="1:12" s="106" customFormat="1" ht="24.75" customHeight="1">
      <c r="A22" s="159"/>
      <c r="B22" s="160"/>
      <c r="C22" s="110"/>
      <c r="D22" s="473" t="s">
        <v>34</v>
      </c>
      <c r="E22" s="473"/>
      <c r="F22" s="381">
        <f>+'INGRESO DE DATOS'!$D$25</f>
        <v>2</v>
      </c>
      <c r="G22" s="191"/>
      <c r="H22" s="320"/>
      <c r="I22" s="320" t="s">
        <v>48</v>
      </c>
      <c r="J22" s="321">
        <f ca="1">NOW()</f>
        <v>44508.73225833333</v>
      </c>
      <c r="K22" s="191"/>
    </row>
    <row r="23" spans="1:12" s="111" customFormat="1" ht="23.25" customHeight="1">
      <c r="A23" s="161"/>
      <c r="B23" s="162"/>
      <c r="C23" s="110"/>
      <c r="D23" s="473"/>
      <c r="E23" s="473"/>
      <c r="F23" s="190"/>
      <c r="G23" s="190" t="s">
        <v>2</v>
      </c>
      <c r="H23" s="379" t="b">
        <v>0</v>
      </c>
      <c r="I23" s="190"/>
      <c r="J23" s="193" t="s">
        <v>2</v>
      </c>
      <c r="K23" s="380"/>
    </row>
    <row r="24" spans="1:12" s="111" customFormat="1" ht="20">
      <c r="A24" s="163"/>
      <c r="B24" s="164"/>
      <c r="C24" s="105"/>
      <c r="D24" s="368"/>
      <c r="E24" s="472" t="s">
        <v>64</v>
      </c>
      <c r="F24" s="472"/>
      <c r="G24" s="347" t="s">
        <v>7</v>
      </c>
      <c r="H24" s="347" t="s">
        <v>8</v>
      </c>
      <c r="I24" s="347" t="s">
        <v>9</v>
      </c>
      <c r="J24" s="347" t="s">
        <v>60</v>
      </c>
      <c r="K24" s="347" t="s">
        <v>61</v>
      </c>
    </row>
    <row r="25" spans="1:12" s="111" customFormat="1" ht="20">
      <c r="A25" s="140"/>
      <c r="B25" s="164"/>
      <c r="C25" s="105"/>
      <c r="D25" s="369"/>
      <c r="E25" s="324" t="s">
        <v>37</v>
      </c>
      <c r="F25" s="325"/>
      <c r="G25" s="325">
        <v>250</v>
      </c>
      <c r="H25" s="325">
        <v>2000</v>
      </c>
      <c r="I25" s="325">
        <v>3500</v>
      </c>
      <c r="J25" s="325">
        <v>5000</v>
      </c>
      <c r="K25" s="326">
        <v>10000</v>
      </c>
      <c r="L25" s="112"/>
    </row>
    <row r="26" spans="1:12" s="112" customFormat="1" ht="20">
      <c r="A26" s="140"/>
      <c r="B26" s="164"/>
      <c r="C26" s="105"/>
      <c r="D26" s="370"/>
      <c r="E26" s="327" t="s">
        <v>38</v>
      </c>
      <c r="F26" s="328"/>
      <c r="G26" s="328">
        <v>5000</v>
      </c>
      <c r="H26" s="328">
        <v>2000</v>
      </c>
      <c r="I26" s="328">
        <v>3500</v>
      </c>
      <c r="J26" s="328">
        <v>5000</v>
      </c>
      <c r="K26" s="329">
        <v>10000</v>
      </c>
    </row>
    <row r="27" spans="1:12" s="112" customFormat="1" ht="20">
      <c r="A27" s="163"/>
      <c r="B27" s="153"/>
      <c r="C27" s="105"/>
      <c r="D27" s="370"/>
      <c r="E27" s="185"/>
      <c r="F27" s="348"/>
      <c r="G27" s="185"/>
      <c r="H27" s="185"/>
      <c r="I27" s="185"/>
      <c r="J27" s="371"/>
      <c r="K27" s="371"/>
      <c r="L27" s="115"/>
    </row>
    <row r="28" spans="1:12" s="112" customFormat="1" ht="20">
      <c r="A28" s="140"/>
      <c r="B28" s="153"/>
      <c r="C28" s="105"/>
      <c r="D28" s="370"/>
      <c r="E28" s="463" t="s">
        <v>36</v>
      </c>
      <c r="F28" s="463"/>
      <c r="G28" s="463"/>
      <c r="H28" s="463"/>
      <c r="I28" s="463"/>
      <c r="J28" s="463"/>
      <c r="K28" s="463"/>
      <c r="L28" s="116"/>
    </row>
    <row r="29" spans="1:12" s="115" customFormat="1" ht="20">
      <c r="A29" s="140"/>
      <c r="B29" s="153"/>
      <c r="C29" s="105"/>
      <c r="D29" s="370"/>
      <c r="E29" s="330" t="s">
        <v>40</v>
      </c>
      <c r="F29" s="331"/>
      <c r="G29" s="331">
        <f>(VLOOKUP($J$18,Tablas!$A$6:$G$72,3,TRUE))</f>
        <v>27811</v>
      </c>
      <c r="H29" s="331">
        <f>(VLOOKUP($J$18,Tablas!$A$6:$G$72,4,TRUE))</f>
        <v>24376</v>
      </c>
      <c r="I29" s="331">
        <f>(VLOOKUP($J$18,Tablas!$A$6:$G$72,5,TRUE))</f>
        <v>19858</v>
      </c>
      <c r="J29" s="331">
        <f>(VLOOKUP($J$18,Tablas!$A$6:$G$72,6,TRUE))</f>
        <v>17219</v>
      </c>
      <c r="K29" s="332">
        <f>(VLOOKUP($J$18,Tablas!$A$6:$G$72,7,TRUE))</f>
        <v>13355</v>
      </c>
      <c r="L29" s="116"/>
    </row>
    <row r="30" spans="1:12" s="116" customFormat="1" ht="20">
      <c r="A30" s="163"/>
      <c r="B30" s="153"/>
      <c r="C30" s="105"/>
      <c r="D30" s="370"/>
      <c r="E30" s="333" t="s">
        <v>41</v>
      </c>
      <c r="F30" s="334"/>
      <c r="G30" s="334">
        <f>(IF($F$18=1,0,(VLOOKUP($J$20,Tablas!$A$6:$G$72,3,TRUE))))</f>
        <v>46292</v>
      </c>
      <c r="H30" s="334">
        <f>(IF($F$18=1,0,(VLOOKUP($J$20,Tablas!$A$6:$G$72,3,TRUE))))</f>
        <v>46292</v>
      </c>
      <c r="I30" s="334">
        <f>(IF($F$18=1,0,(VLOOKUP($J$20,Tablas!$A$6:$G$72,3,TRUE))))</f>
        <v>46292</v>
      </c>
      <c r="J30" s="334">
        <f>(IF($F$18=1,0,(VLOOKUP($J$20,Tablas!$A$6:$G$72,3,TRUE))))</f>
        <v>46292</v>
      </c>
      <c r="K30" s="335">
        <f>(IF($F$18=1,0,(VLOOKUP($J$20,Tablas!$A$6:$G$72,3,TRUE))))</f>
        <v>46292</v>
      </c>
    </row>
    <row r="31" spans="1:12" s="116" customFormat="1" ht="20">
      <c r="A31" s="163"/>
      <c r="B31" s="153"/>
      <c r="C31" s="105"/>
      <c r="D31" s="372"/>
      <c r="E31" s="333" t="s">
        <v>56</v>
      </c>
      <c r="F31" s="336"/>
      <c r="G31" s="337">
        <f>(IF($F$18=1,
(IF($F$20=0, 0,
 (IF($F$22&gt;$F$20, (VLOOKUP($F$20,Tablas!$A$73:$G$75,3,TRUE)),
(IF($F$20&gt;4,(IF($F$22=0, (VLOOKUP(3,Tablas!$A$73:$G$75,3,TRUE)),
(IF($F$22=1, (VLOOKUP(3,Tablas!$A$73:$G$75,3,TRUE)),
(IF($F$22=2, (VLOOKUP(3,Tablas!$A$73:$G$75,3,TRUE)),
(VLOOKUP(3,Tablas!$A$73:$G$75,3,TRUE)))))))),
(IF($F$20=4,(IF(4-$F$22=0,(VLOOKUP(2,Tablas!$A$73:$G$75,3,TRUE)),
(IF(4-$F$22=1,(VLOOKUP(2,Tablas!$A$73:$G$75,3,TRUE)),
(IF(4-$F$22=2, (VLOOKUP(2,Tablas!$A$73:$G$75,3,TRUE)),
(VLOOKUP(3,Tablas!$A$73:$G$75,3,TRUE)))))))),
(IF($F$20=3,(IF(3-$F$22=0,(VLOOKUP(1,Tablas!$A$73:$G$75,3,TRUE)),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(IF(1-$F$22=1,(VLOOKUP(1,Tablas!$A$73:$G$75,3,TRUE)),0)))),0)))))))))))))),
(IF($F$20=0, 0,
 (IF($F$22&gt;$F$20, (VLOOKUP($F$20,Tablas!$A$73:$G$75,3,TRUE)),
(IF($F$20=4,(IF(4-$F$22=0, 0,
(IF(4-$F$22=1, (VLOOKUP(1,Tablas!$A$73:$G$75,3,TRUE)),
(IF(4-$F$22=2, (VLOOKUP(2,Tablas!$A$73:$G$75,3,TRUE)),
(IF(4-$F$22=3, (VLOOKUP(3,Tablas!$A$73:$G$75,3,TRUE)),
(IF(4-$F$22=4, (VLOOKUP(3,Tablas!$A$73:$G$75,3,TRUE)),
0)))))))))),
(IF($F$20=5,(IF(5-$F$22=0, (VLOOKUP(1,Tablas!$A$73:$G$75,3,TRUE)),
(IF(5-$F$22=1, (VLOOKUP(1,Tablas!$A$73:$G$75,3,TRUE)),
(IF(5-$F$22=2, (VLOOKUP(2,Tablas!$A$73:$G$75,3,TRUE)),
(IF(5-$F$22=3, (VLOOKUP(3,Tablas!$A$73:$G$75,3,TRUE)),
(IF(5-$F$22=4, (VLOOKUP(3,Tablas!$A$73:$G$75,3,TRUE)),
(VLOOKUP(3,Tablas!$A$73:$G$75,3,TRUE)))))))))))),
(IF($F$20=6,(IF(6-$F$22=0, (VLOOKUP(2,Tablas!$A$73:$G$75,3,TRUE)),
(IF(6-$F$22=1, (VLOOKUP(2,Tablas!$A$73:$G$75,3,TRUE)),
(IF(6-$F$22=2, (VLOOKUP(2,Tablas!$A$73:$G$75,3,TRUE)),
(IF(6-$F$22=3, (VLOOKUP(3,Tablas!$A$73:$G$75,3,TRUE)),
(IF(6-$F$22=4, (VLOOKUP(3,Tablas!$A$73:$G$75,3,TRUE)),
(VLOOKUP(3,Tablas!$A$73:$G$75,3,TRUE)))))))))))),
(IF($F$20&gt;6,(IF(7-$F$22=0, (VLOOKUP(3,Tablas!$A$73:$G$75,3,TRUE)),
(IF(7-$F$22=1, (VLOOKUP(3,Tablas!$A$73:$B$75,3,TRUE)),
(IF(7-$F$22=2, (VLOOKUP(3,Tablas!$A$73:$G$75,3,TRUE)),
(IF(7-$F$22=3, (VLOOKUP(3,Tablas!$A$73:$G$75,3,TRUE)),
(IF(7-$F$22=4, (VLOOKUP(3,Tablas!$A$73:$G$75,3,TRUE)),
(VLOOKUP(3,Tablas!$A$73:$G$75,3,TRUE)))))))))))),
(IF($F$20=3,(IF(3-$F$22=0,0,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(IF(1-$F$22=1,(VLOOKUP(1,Tablas!$A$73:$G$75,3,TRUE)),0)))),0))))))))))))))))))))</f>
        <v>3163</v>
      </c>
      <c r="H31" s="337">
        <f>(IF($F$18=1,
(IF($F$20=0, 0,
 (IF($F$22&gt;$F$20, (VLOOKUP($F$20,Tablas!$A$73:$G$75,3,TRUE)),
(IF($F$20&gt;4,(IF($F$22=0, (VLOOKUP(3,Tablas!$A$73:$G$75,3,TRUE)),
(IF($F$22=1, (VLOOKUP(3,Tablas!$A$73:$G$75,3,TRUE)),
(IF($F$22=2, (VLOOKUP(3,Tablas!$A$73:$G$75,3,TRUE)),
(VLOOKUP(3,Tablas!$A$73:$G$75,3,TRUE)))))))),
(IF($F$20=4,(IF(4-$F$22=0,(VLOOKUP(2,Tablas!$A$73:$G$75,3,TRUE)),
(IF(4-$F$22=1,(VLOOKUP(2,Tablas!$A$73:$G$75,3,TRUE)),
(IF(4-$F$22=2, (VLOOKUP(2,Tablas!$A$73:$G$75,3,TRUE)),
(VLOOKUP(3,Tablas!$A$73:$G$75,3,TRUE)))))))),
(IF($F$20=3,(IF(3-$F$22=0,(VLOOKUP(1,Tablas!$A$73:$G$75,3,TRUE)),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(IF(1-$F$22=1,(VLOOKUP(1,Tablas!$A$73:$G$75,3,TRUE)),0)))),0)))))))))))))),
(IF($F$20=0, 0,
 (IF($F$22&gt;$F$20, (VLOOKUP($F$20,Tablas!$A$73:$G$75,3,TRUE)),
(IF($F$20=4,(IF(4-$F$22=0, 0,
(IF(4-$F$22=1, (VLOOKUP(1,Tablas!$A$73:$G$75,3,TRUE)),
(IF(4-$F$22=2, (VLOOKUP(2,Tablas!$A$73:$G$75,3,TRUE)),
(IF(4-$F$22=3, (VLOOKUP(3,Tablas!$A$73:$G$75,3,TRUE)),
(IF(4-$F$22=4, (VLOOKUP(3,Tablas!$A$73:$G$75,3,TRUE)),
0)))))))))),
(IF($F$20=5,(IF(5-$F$22=0, (VLOOKUP(1,Tablas!$A$73:$G$75,3,TRUE)),
(IF(5-$F$22=1, (VLOOKUP(1,Tablas!$A$73:$G$75,3,TRUE)),
(IF(5-$F$22=2, (VLOOKUP(2,Tablas!$A$73:$G$75,3,TRUE)),
(IF(5-$F$22=3, (VLOOKUP(3,Tablas!$A$73:$G$75,3,TRUE)),
(IF(5-$F$22=4, (VLOOKUP(3,Tablas!$A$73:$G$75,3,TRUE)),
(VLOOKUP(3,Tablas!$A$73:$G$75,3,TRUE)))))))))))),
(IF($F$20=6,(IF(6-$F$22=0, (VLOOKUP(2,Tablas!$A$73:$G$75,3,TRUE)),
(IF(6-$F$22=1, (VLOOKUP(2,Tablas!$A$73:$G$75,3,TRUE)),
(IF(6-$F$22=2, (VLOOKUP(2,Tablas!$A$73:$G$75,3,TRUE)),
(IF(6-$F$22=3, (VLOOKUP(3,Tablas!$A$73:$G$75,3,TRUE)),
(IF(6-$F$22=4, (VLOOKUP(3,Tablas!$A$73:$G$75,3,TRUE)),
(VLOOKUP(3,Tablas!$A$73:$G$75,3,TRUE)))))))))))),
(IF($F$20&gt;6,(IF(7-$F$22=0, (VLOOKUP(3,Tablas!$A$73:$G$75,3,TRUE)),
(IF(7-$F$22=1, (VLOOKUP(3,Tablas!$A$73:$B$75,3,TRUE)),
(IF(7-$F$22=2, (VLOOKUP(3,Tablas!$A$73:$G$75,3,TRUE)),
(IF(7-$F$22=3, (VLOOKUP(3,Tablas!$A$73:$G$75,3,TRUE)),
(IF(7-$F$22=4, (VLOOKUP(3,Tablas!$A$73:$G$75,3,TRUE)),
(VLOOKUP(3,Tablas!$A$73:$G$75,3,TRUE)))))))))))),
(IF($F$20=3,(IF(3-$F$22=0,0,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(IF(1-$F$22=1,(VLOOKUP(1,Tablas!$A$73:$G$75,3,TRUE)),0)))),0))))))))))))))))))))</f>
        <v>3163</v>
      </c>
      <c r="I31" s="337">
        <f>(IF($F$18=1,
(IF($F$20=0, 0,
 (IF($F$22&gt;$F$20, (VLOOKUP($F$20,Tablas!$A$73:$G$75,3,TRUE)),
(IF($F$20&gt;4,(IF($F$22=0, (VLOOKUP(3,Tablas!$A$73:$G$75,3,TRUE)),
(IF($F$22=1, (VLOOKUP(3,Tablas!$A$73:$G$75,3,TRUE)),
(IF($F$22=2, (VLOOKUP(3,Tablas!$A$73:$G$75,3,TRUE)),
(VLOOKUP(3,Tablas!$A$73:$G$75,3,TRUE)))))))),
(IF($F$20=4,(IF(4-$F$22=0,(VLOOKUP(2,Tablas!$A$73:$G$75,3,TRUE)),
(IF(4-$F$22=1,(VLOOKUP(2,Tablas!$A$73:$G$75,3,TRUE)),
(IF(4-$F$22=2, (VLOOKUP(2,Tablas!$A$73:$G$75,3,TRUE)),
(VLOOKUP(3,Tablas!$A$73:$G$75,3,TRUE)))))))),
(IF($F$20=3,(IF(3-$F$22=0,(VLOOKUP(1,Tablas!$A$73:$G$75,3,TRUE)),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(IF(1-$F$22=1,(VLOOKUP(1,Tablas!$A$73:$G$75,3,TRUE)),0)))),0)))))))))))))),
(IF($F$20=0, 0,
 (IF($F$22&gt;$F$20, (VLOOKUP($F$20,Tablas!$A$73:$G$75,3,TRUE)),
(IF($F$20=4,(IF(4-$F$22=0, 0,
(IF(4-$F$22=1, (VLOOKUP(1,Tablas!$A$73:$G$75,3,TRUE)),
(IF(4-$F$22=2, (VLOOKUP(2,Tablas!$A$73:$G$75,3,TRUE)),
(IF(4-$F$22=3, (VLOOKUP(3,Tablas!$A$73:$G$75,3,TRUE)),
(IF(4-$F$22=4, (VLOOKUP(3,Tablas!$A$73:$G$75,3,TRUE)),
0)))))))))),
(IF($F$20=5,(IF(5-$F$22=0, (VLOOKUP(1,Tablas!$A$73:$G$75,3,TRUE)),
(IF(5-$F$22=1, (VLOOKUP(1,Tablas!$A$73:$G$75,3,TRUE)),
(IF(5-$F$22=2, (VLOOKUP(2,Tablas!$A$73:$G$75,3,TRUE)),
(IF(5-$F$22=3, (VLOOKUP(3,Tablas!$A$73:$G$75,3,TRUE)),
(IF(5-$F$22=4, (VLOOKUP(3,Tablas!$A$73:$G$75,3,TRUE)),
(VLOOKUP(3,Tablas!$A$73:$G$75,3,TRUE)))))))))))),
(IF($F$20=6,(IF(6-$F$22=0, (VLOOKUP(2,Tablas!$A$73:$G$75,3,TRUE)),
(IF(6-$F$22=1, (VLOOKUP(2,Tablas!$A$73:$G$75,3,TRUE)),
(IF(6-$F$22=2, (VLOOKUP(2,Tablas!$A$73:$G$75,3,TRUE)),
(IF(6-$F$22=3, (VLOOKUP(3,Tablas!$A$73:$G$75,3,TRUE)),
(IF(6-$F$22=4, (VLOOKUP(3,Tablas!$A$73:$G$75,3,TRUE)),
(VLOOKUP(3,Tablas!$A$73:$G$75,3,TRUE)))))))))))),
(IF($F$20&gt;6,(IF(7-$F$22=0, (VLOOKUP(3,Tablas!$A$73:$G$75,3,TRUE)),
(IF(7-$F$22=1, (VLOOKUP(3,Tablas!$A$73:$B$75,3,TRUE)),
(IF(7-$F$22=2, (VLOOKUP(3,Tablas!$A$73:$G$75,3,TRUE)),
(IF(7-$F$22=3, (VLOOKUP(3,Tablas!$A$73:$G$75,3,TRUE)),
(IF(7-$F$22=4, (VLOOKUP(3,Tablas!$A$73:$G$75,3,TRUE)),
(VLOOKUP(3,Tablas!$A$73:$G$75,3,TRUE)))))))))))),
(IF($F$20=3,(IF(3-$F$22=0,0,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(IF(1-$F$22=1,(VLOOKUP(1,Tablas!$A$73:$G$75,3,TRUE)),0)))),0))))))))))))))))))))</f>
        <v>3163</v>
      </c>
      <c r="J31" s="337">
        <f>(IF($F$18=1,
(IF($F$20=0, 0,
 (IF($F$22&gt;$F$20, (VLOOKUP($F$20,Tablas!$A$73:$G$75,3,TRUE)),
(IF($F$20&gt;4,(IF($F$22=0, (VLOOKUP(3,Tablas!$A$73:$G$75,3,TRUE)),
(IF($F$22=1, (VLOOKUP(3,Tablas!$A$73:$G$75,3,TRUE)),
(IF($F$22=2, (VLOOKUP(3,Tablas!$A$73:$G$75,3,TRUE)),
(VLOOKUP(3,Tablas!$A$73:$G$75,3,TRUE)))))))),
(IF($F$20=4,(IF(4-$F$22=0,(VLOOKUP(2,Tablas!$A$73:$G$75,3,TRUE)),
(IF(4-$F$22=1,(VLOOKUP(2,Tablas!$A$73:$G$75,3,TRUE)),
(IF(4-$F$22=2, (VLOOKUP(2,Tablas!$A$73:$G$75,3,TRUE)),
(VLOOKUP(3,Tablas!$A$73:$G$75,3,TRUE)))))))),
(IF($F$20=3,(IF(3-$F$22=0,(VLOOKUP(1,Tablas!$A$73:$G$75,3,TRUE)),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(IF(1-$F$22=1,(VLOOKUP(1,Tablas!$A$73:$G$75,3,TRUE)),0)))),0)))))))))))))),
(IF($F$20=0, 0,
 (IF($F$22&gt;$F$20, (VLOOKUP($F$20,Tablas!$A$73:$G$75,3,TRUE)),
(IF($F$20=4,(IF(4-$F$22=0, 0,
(IF(4-$F$22=1, (VLOOKUP(1,Tablas!$A$73:$G$75,3,TRUE)),
(IF(4-$F$22=2, (VLOOKUP(2,Tablas!$A$73:$G$75,3,TRUE)),
(IF(4-$F$22=3, (VLOOKUP(3,Tablas!$A$73:$G$75,3,TRUE)),
(IF(4-$F$22=4, (VLOOKUP(3,Tablas!$A$73:$G$75,3,TRUE)),
0)))))))))),
(IF($F$20=5,(IF(5-$F$22=0, (VLOOKUP(1,Tablas!$A$73:$G$75,3,TRUE)),
(IF(5-$F$22=1, (VLOOKUP(1,Tablas!$A$73:$G$75,3,TRUE)),
(IF(5-$F$22=2, (VLOOKUP(2,Tablas!$A$73:$G$75,3,TRUE)),
(IF(5-$F$22=3, (VLOOKUP(3,Tablas!$A$73:$G$75,3,TRUE)),
(IF(5-$F$22=4, (VLOOKUP(3,Tablas!$A$73:$G$75,3,TRUE)),
(VLOOKUP(3,Tablas!$A$73:$G$75,3,TRUE)))))))))))),
(IF($F$20=6,(IF(6-$F$22=0, (VLOOKUP(2,Tablas!$A$73:$G$75,3,TRUE)),
(IF(6-$F$22=1, (VLOOKUP(2,Tablas!$A$73:$G$75,3,TRUE)),
(IF(6-$F$22=2, (VLOOKUP(2,Tablas!$A$73:$G$75,3,TRUE)),
(IF(6-$F$22=3, (VLOOKUP(3,Tablas!$A$73:$G$75,3,TRUE)),
(IF(6-$F$22=4, (VLOOKUP(3,Tablas!$A$73:$G$75,3,TRUE)),
(VLOOKUP(3,Tablas!$A$73:$G$75,3,TRUE)))))))))))),
(IF($F$20&gt;6,(IF(7-$F$22=0, (VLOOKUP(3,Tablas!$A$73:$G$75,3,TRUE)),
(IF(7-$F$22=1, (VLOOKUP(3,Tablas!$A$73:$B$75,3,TRUE)),
(IF(7-$F$22=2, (VLOOKUP(3,Tablas!$A$73:$G$75,3,TRUE)),
(IF(7-$F$22=3, (VLOOKUP(3,Tablas!$A$73:$G$75,3,TRUE)),
(IF(7-$F$22=4, (VLOOKUP(3,Tablas!$A$73:$G$75,3,TRUE)),
(VLOOKUP(3,Tablas!$A$73:$G$75,3,TRUE)))))))))))),
(IF($F$20=3,(IF(3-$F$22=0,0,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(IF(1-$F$22=1,(VLOOKUP(1,Tablas!$A$73:$G$75,3,TRUE)),0)))),0))))))))))))))))))))</f>
        <v>3163</v>
      </c>
      <c r="K31" s="338">
        <f>(IF($F$18=1,
(IF($F$20=0, 0,
 (IF($F$22&gt;$F$20, (VLOOKUP($F$20,Tablas!$A$73:$G$75,3,TRUE)),
(IF($F$20&gt;4,(IF($F$22=0, (VLOOKUP(3,Tablas!$A$73:$G$75,3,TRUE)),
(IF($F$22=1, (VLOOKUP(3,Tablas!$A$73:$G$75,3,TRUE)),
(IF($F$22=2, (VLOOKUP(3,Tablas!$A$73:$G$75,3,TRUE)),
(VLOOKUP(3,Tablas!$A$73:$G$75,3,TRUE)))))))),
(IF($F$20=4,(IF(4-$F$22=0,(VLOOKUP(2,Tablas!$A$73:$G$75,3,TRUE)),
(IF(4-$F$22=1,(VLOOKUP(2,Tablas!$A$73:$G$75,3,TRUE)),
(IF(4-$F$22=2, (VLOOKUP(2,Tablas!$A$73:$G$75,3,TRUE)),
(VLOOKUP(3,Tablas!$A$73:$G$75,3,TRUE)))))))),
(IF($F$20=3,(IF(3-$F$22=0,(VLOOKUP(1,Tablas!$A$73:$G$75,3,TRUE)),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(IF(1-$F$22=1,(VLOOKUP(1,Tablas!$A$73:$G$75,3,TRUE)),0)))),0)))))))))))))),
(IF($F$20=0, 0,
 (IF($F$22&gt;$F$20, (VLOOKUP($F$20,Tablas!$A$73:$G$75,3,TRUE)),
(IF($F$20=4,(IF(4-$F$22=0, 0,
(IF(4-$F$22=1, (VLOOKUP(1,Tablas!$A$73:$G$75,3,TRUE)),
(IF(4-$F$22=2, (VLOOKUP(2,Tablas!$A$73:$G$75,3,TRUE)),
(IF(4-$F$22=3, (VLOOKUP(3,Tablas!$A$73:$G$75,3,TRUE)),
(IF(4-$F$22=4, (VLOOKUP(3,Tablas!$A$73:$G$75,3,TRUE)),
0)))))))))),
(IF($F$20=5,(IF(5-$F$22=0, (VLOOKUP(1,Tablas!$A$73:$G$75,3,TRUE)),
(IF(5-$F$22=1, (VLOOKUP(1,Tablas!$A$73:$G$75,3,TRUE)),
(IF(5-$F$22=2, (VLOOKUP(2,Tablas!$A$73:$G$75,3,TRUE)),
(IF(5-$F$22=3, (VLOOKUP(3,Tablas!$A$73:$G$75,3,TRUE)),
(IF(5-$F$22=4, (VLOOKUP(3,Tablas!$A$73:$G$75,3,TRUE)),
(VLOOKUP(3,Tablas!$A$73:$G$75,3,TRUE)))))))))))),
(IF($F$20=6,(IF(6-$F$22=0, (VLOOKUP(2,Tablas!$A$73:$G$75,3,TRUE)),
(IF(6-$F$22=1, (VLOOKUP(2,Tablas!$A$73:$G$75,3,TRUE)),
(IF(6-$F$22=2, (VLOOKUP(2,Tablas!$A$73:$G$75,3,TRUE)),
(IF(6-$F$22=3, (VLOOKUP(3,Tablas!$A$73:$G$75,3,TRUE)),
(IF(6-$F$22=4, (VLOOKUP(3,Tablas!$A$73:$G$75,3,TRUE)),
(VLOOKUP(3,Tablas!$A$73:$G$75,3,TRUE)))))))))))),
(IF($F$20&gt;6,(IF(7-$F$22=0, (VLOOKUP(3,Tablas!$A$73:$G$75,3,TRUE)),
(IF(7-$F$22=1, (VLOOKUP(3,Tablas!$A$73:$B$75,3,TRUE)),
(IF(7-$F$22=2, (VLOOKUP(3,Tablas!$A$73:$G$75,3,TRUE)),
(IF(7-$F$22=3, (VLOOKUP(3,Tablas!$A$73:$G$75,3,TRUE)),
(IF(7-$F$22=4, (VLOOKUP(3,Tablas!$A$73:$G$75,3,TRUE)),
(VLOOKUP(3,Tablas!$A$73:$G$75,3,TRUE)))))))))))),
(IF($F$20=3,(IF(3-$F$22=0,0,
(IF(3-$F$22=1,(VLOOKUP(1,Tablas!$A$73:$G$75,3,TRUE)),
(IF(3-$F$22=2, (VLOOKUP(2,Tablas!$A$73:$G$75,3,TRUE)),
(VLOOKUP(3,Tablas!$A$73:$G$75,3,TRUE)))))))),
(IF($F$20=2,(IF(2-$F$22=0, 0,
(IF(2-$F$22=1,(VLOOKUP(1,Tablas!$A$73:$G$75,3,TRUE)),
(IF(2-$F$22=2, (VLOOKUP(2,Tablas!$A$73:$G$75,3,TRUE)),
         0)))))),
(IF($F$20=1,(IF(1-$F$22=0, 0,
(IF(1-$F$22=1,(VLOOKUP(1,Tablas!$A$73:$G$75,3,TRUE)),0)))),0))))))))))))))))))))</f>
        <v>3163</v>
      </c>
    </row>
    <row r="32" spans="1:12" s="116" customFormat="1" ht="20">
      <c r="A32" s="163"/>
      <c r="B32" s="153"/>
      <c r="C32" s="119"/>
      <c r="D32" s="372"/>
      <c r="E32" s="339" t="s">
        <v>42</v>
      </c>
      <c r="F32" s="340"/>
      <c r="G32" s="340">
        <f>SUM(G29:G31)</f>
        <v>77266</v>
      </c>
      <c r="H32" s="340">
        <f>SUM(H29:H31)</f>
        <v>73831</v>
      </c>
      <c r="I32" s="340">
        <f>SUM(I29:I31)</f>
        <v>69313</v>
      </c>
      <c r="J32" s="340">
        <f>SUM(J29:J31)</f>
        <v>66674</v>
      </c>
      <c r="K32" s="341">
        <f>SUM(K29:K31)</f>
        <v>62810</v>
      </c>
      <c r="L32" s="120"/>
    </row>
    <row r="33" spans="1:12" s="116" customFormat="1" ht="62" customHeight="1">
      <c r="A33" s="163"/>
      <c r="B33" s="153"/>
      <c r="C33" s="119"/>
      <c r="D33" s="372"/>
      <c r="E33" s="474" t="s">
        <v>80</v>
      </c>
      <c r="F33" s="475"/>
      <c r="G33" s="373">
        <f>IF('INGRESO DE DATOS'!$H$20,G32*-25%,0)</f>
        <v>0</v>
      </c>
      <c r="H33" s="373">
        <f>IF('INGRESO DE DATOS'!$H$20,H32*-25%,0)</f>
        <v>0</v>
      </c>
      <c r="I33" s="373">
        <f>IF('INGRESO DE DATOS'!$H$20,I32*-25%,0)</f>
        <v>0</v>
      </c>
      <c r="J33" s="373">
        <f>IF('INGRESO DE DATOS'!$H$20,J32*-25%,0)</f>
        <v>0</v>
      </c>
      <c r="K33" s="382">
        <f>IF('INGRESO DE DATOS'!$H$20,K32*-25%,0)</f>
        <v>0</v>
      </c>
      <c r="L33" s="120"/>
    </row>
    <row r="34" spans="1:12" s="116" customFormat="1" ht="20">
      <c r="A34" s="163"/>
      <c r="B34" s="153"/>
      <c r="C34" s="119"/>
      <c r="D34" s="370"/>
      <c r="E34" s="333" t="s">
        <v>43</v>
      </c>
      <c r="F34" s="334"/>
      <c r="G34" s="334">
        <v>75</v>
      </c>
      <c r="H34" s="334">
        <v>75</v>
      </c>
      <c r="I34" s="334">
        <v>75</v>
      </c>
      <c r="J34" s="334">
        <v>75</v>
      </c>
      <c r="K34" s="335">
        <v>75</v>
      </c>
    </row>
    <row r="35" spans="1:12" s="120" customFormat="1" ht="20" hidden="1">
      <c r="A35" s="140"/>
      <c r="B35" s="154"/>
      <c r="C35" s="105"/>
      <c r="D35" s="372"/>
      <c r="E35" s="333" t="s">
        <v>58</v>
      </c>
      <c r="F35" s="334"/>
      <c r="G35" s="334">
        <f>(G32+G34)*0%</f>
        <v>0</v>
      </c>
      <c r="H35" s="334">
        <f t="shared" ref="H35:K35" si="0">(H32+H34)*0%</f>
        <v>0</v>
      </c>
      <c r="I35" s="334">
        <f t="shared" si="0"/>
        <v>0</v>
      </c>
      <c r="J35" s="334">
        <f t="shared" si="0"/>
        <v>0</v>
      </c>
      <c r="K35" s="335">
        <f t="shared" si="0"/>
        <v>0</v>
      </c>
      <c r="L35" s="116"/>
    </row>
    <row r="36" spans="1:12" s="116" customFormat="1" ht="20">
      <c r="A36" s="163"/>
      <c r="B36" s="164"/>
      <c r="C36" s="119"/>
      <c r="D36" s="374"/>
      <c r="E36" s="342" t="s">
        <v>47</v>
      </c>
      <c r="F36" s="343"/>
      <c r="G36" s="343">
        <f>SUM(G32:G35)</f>
        <v>77341</v>
      </c>
      <c r="H36" s="343">
        <f t="shared" ref="H36:K36" si="1">SUM(H32:H35)</f>
        <v>73906</v>
      </c>
      <c r="I36" s="343">
        <f t="shared" si="1"/>
        <v>69388</v>
      </c>
      <c r="J36" s="343">
        <f t="shared" si="1"/>
        <v>66749</v>
      </c>
      <c r="K36" s="344">
        <f t="shared" si="1"/>
        <v>62885</v>
      </c>
    </row>
    <row r="37" spans="1:12" s="116" customFormat="1" ht="20">
      <c r="A37" s="140"/>
      <c r="B37" s="153"/>
      <c r="C37" s="122"/>
      <c r="D37" s="374"/>
      <c r="E37" s="455" t="s">
        <v>44</v>
      </c>
      <c r="F37" s="455"/>
      <c r="G37" s="345">
        <f>IF($F$18=1,IF($F$20=0,0,IF($F$22=0,0,IF($F$22=1,(VLOOKUP(1,Tablas!$A$73:$B$75,3,TRUE)),(VLOOKUP(2,Tablas!$A$73:$G$75,3,TRUE))))),
IF($F$20=0,0,IF($F$22=0,0,IF($F$22=1,(VLOOKUP(1,Tablas!$A$73:$G$75,3,TRUE)),IF($F$22=2,(VLOOKUP(2,Tablas!$A$73:$G$75,3,TRUE)), (VLOOKUP(3,Tablas!$A$73:$G$75,3,TRUE)))))))</f>
        <v>5379</v>
      </c>
      <c r="H37" s="345">
        <f>IF($F$18=1,IF($F$20=0,0,IF($F$22=0,0,IF($F$22=1,(VLOOKUP(1,Tablas!$A$73:$B$75,3,TRUE)),(VLOOKUP(2,Tablas!$A$73:$G$75,3,TRUE))))),
IF($F$20=0,0,IF($F$22=0,0,IF($F$22=1,(VLOOKUP(1,Tablas!$A$73:$G$75,3,TRUE)),IF($F$22=2,(VLOOKUP(2,Tablas!$A$73:$G$75,3,TRUE)), (VLOOKUP(3,Tablas!$A$73:$G$75,3,TRUE)))))))</f>
        <v>5379</v>
      </c>
      <c r="I37" s="345">
        <f>IF($F$18=1,IF($F$20=0,0,IF($F$22=0,0,IF($F$22=1,(VLOOKUP(1,Tablas!$A$73:$B$75,3,TRUE)),(VLOOKUP(2,Tablas!$A$73:$G$75,3,TRUE))))),
IF($F$20=0,0,IF($F$22=0,0,IF($F$22=1,(VLOOKUP(1,Tablas!$A$73:$G$75,3,TRUE)),IF($F$22=2,(VLOOKUP(2,Tablas!$A$73:$G$75,3,TRUE)), (VLOOKUP(3,Tablas!$A$73:$G$75,3,TRUE)))))))</f>
        <v>5379</v>
      </c>
      <c r="J37" s="345">
        <f>IF($F$18=1,IF($F$20=0,0,IF($F$22=0,0,IF($F$22=1,(VLOOKUP(1,Tablas!$A$73:$B$75,3,TRUE)),(VLOOKUP(2,Tablas!$A$73:$G$75,3,TRUE))))),
IF($F$20=0,0,IF($F$22=0,0,IF($F$22=1,(VLOOKUP(1,Tablas!$A$73:$G$75,3,TRUE)),IF($F$22=2,(VLOOKUP(2,Tablas!$A$73:$G$75,3,TRUE)), (VLOOKUP(3,Tablas!$A$73:$G$75,3,TRUE)))))))</f>
        <v>5379</v>
      </c>
      <c r="K37" s="345">
        <f>IF($F$18=1,IF($F$20=0,0,IF($F$22=0,0,IF($F$22=1,(VLOOKUP(1,Tablas!$A$73:$B$75,3,TRUE)),(VLOOKUP(2,Tablas!$A$73:$G$75,3,TRUE))))),
IF($F$20=0,0,IF($F$22=0,0,IF($F$22=1,(VLOOKUP(1,Tablas!$A$73:$G$75,3,TRUE)),IF($F$22=2,(VLOOKUP(2,Tablas!$A$73:$G$75,3,TRUE)), (VLOOKUP(3,Tablas!$A$73:$G$75,3,TRUE)))))))</f>
        <v>5379</v>
      </c>
    </row>
    <row r="38" spans="1:12" s="116" customFormat="1" ht="20">
      <c r="A38" s="165"/>
      <c r="B38" s="166"/>
      <c r="C38" s="122"/>
      <c r="D38" s="374"/>
      <c r="E38" s="349"/>
      <c r="F38" s="349"/>
      <c r="G38" s="349"/>
      <c r="H38" s="349"/>
      <c r="I38" s="349"/>
      <c r="J38" s="340"/>
      <c r="K38" s="340"/>
      <c r="L38" s="120"/>
    </row>
    <row r="39" spans="1:12" s="116" customFormat="1" ht="20">
      <c r="A39" s="140"/>
      <c r="B39" s="164"/>
      <c r="C39" s="122"/>
      <c r="D39" s="374"/>
      <c r="E39" s="463" t="s">
        <v>39</v>
      </c>
      <c r="F39" s="463"/>
      <c r="G39" s="463"/>
      <c r="H39" s="463"/>
      <c r="I39" s="463"/>
      <c r="J39" s="463"/>
      <c r="K39" s="463"/>
    </row>
    <row r="40" spans="1:12" s="120" customFormat="1" ht="20">
      <c r="A40" s="140"/>
      <c r="B40" s="153"/>
      <c r="C40" s="122"/>
      <c r="D40" s="375"/>
      <c r="E40" s="330" t="s">
        <v>40</v>
      </c>
      <c r="F40" s="350"/>
      <c r="G40" s="350">
        <f>VLOOKUP($J$18,Tablas!$A$455:$G$521,3,TRUE)</f>
        <v>14739.83</v>
      </c>
      <c r="H40" s="350">
        <f>VLOOKUP($J$18,Tablas!$A$455:$G$521,4,TRUE)</f>
        <v>12919.28</v>
      </c>
      <c r="I40" s="350">
        <f>VLOOKUP($J$18,Tablas!$A$455:$G$521,5,TRUE)</f>
        <v>10524.74</v>
      </c>
      <c r="J40" s="350">
        <f>VLOOKUP($J$18,Tablas!$A$455:$G$521,6,TRUE)</f>
        <v>9126.07</v>
      </c>
      <c r="K40" s="351">
        <f>VLOOKUP($J$18,Tablas!$A$455:$G$521,7,TRUE)</f>
        <v>7078.1500000000005</v>
      </c>
      <c r="L40" s="116"/>
    </row>
    <row r="41" spans="1:12" s="116" customFormat="1" ht="20">
      <c r="A41" s="140"/>
      <c r="B41" s="153"/>
      <c r="C41" s="110"/>
      <c r="D41" s="375"/>
      <c r="E41" s="333" t="s">
        <v>41</v>
      </c>
      <c r="F41" s="334"/>
      <c r="G41" s="334">
        <f>IF($F$18=1,0,(VLOOKUP($J$20,Tablas!$A$455:$G$521,3,TRUE)))</f>
        <v>24534.760000000002</v>
      </c>
      <c r="H41" s="334">
        <f>IF($F$18=1,0,(VLOOKUP($J$20,Tablas!$A$455:$G$521,4,TRUE)))</f>
        <v>21504.75</v>
      </c>
      <c r="I41" s="334">
        <f>IF($F$18=1,0,(VLOOKUP($J$20,Tablas!$A$455:$G$521,5,TRUE)))</f>
        <v>17579.57</v>
      </c>
      <c r="J41" s="334">
        <f>IF($F$18=1,0,(VLOOKUP($J$20,Tablas!$A$455:$G$521,6,TRUE)))</f>
        <v>15243.86</v>
      </c>
      <c r="K41" s="335">
        <f>IF($F$18=1,0,(VLOOKUP($J$20,Tablas!$A$455:$G$521,7,TRUE)))</f>
        <v>11821.650000000001</v>
      </c>
    </row>
    <row r="42" spans="1:12" s="116" customFormat="1" ht="20">
      <c r="A42" s="140"/>
      <c r="B42" s="153"/>
      <c r="C42" s="110"/>
      <c r="D42" s="370"/>
      <c r="E42" s="333" t="s">
        <v>56</v>
      </c>
      <c r="F42" s="334"/>
      <c r="G42" s="337">
        <f>IF($F$18=1,
(IF($F$20=0, 0,
 (IF($F$22&gt;$F$20, (VLOOKUP($F$20,Tablas!$A$522:$G$524,3,TRUE)),
(IF($F$20&gt;4,(IF($F$22=0, (VLOOKUP(3,Tablas!$A$522:$G$524,3,TRUE)),
(IF($F$22=1, (VLOOKUP(3,Tablas!$A$522:$G$524,3,TRUE)),
(IF($F$22=2, (VLOOKUP(3,Tablas!$A$522:$G$524,3,TRUE)),
(VLOOKUP(3,Tablas!$A$522:$G$524,3,TRUE)))))))),
(IF($F$20=4,(IF(4-$F$22=0,(VLOOKUP(2,Tablas!$A$522:$G$524,3,TRUE)),
(IF(4-$F$22=1,(VLOOKUP(2,Tablas!$A$522:$G$524,3,TRUE)),
(IF(4-$F$22=2, (VLOOKUP(2,Tablas!$A$522:$G$524,3,TRUE)),
(VLOOKUP(3,Tablas!$A$522:$G$524,3,TRUE)))))))),
(IF($F$20=3,(IF(3-$F$22=0,(VLOOKUP(1,Tablas!$A$522:$G$524,3,TRUE)),
(IF(3-$F$22=1,(VLOOKUP(1,Tablas!$A$522:$G$524,3,TRUE)),
(IF(3-$F$22=2, (VLOOKUP(2,Tablas!$A$522:$G$524,3,TRUE)),
(VLOOKUP(3,Tablas!$A$522:$G$524,3,TRUE)))))))),
(IF($F$20=2,(IF(2-$F$22=0, 0,
(IF(2-$F$22=1,(VLOOKUP(1,Tablas!$A$522:$G$524,3,TRUE)),
(IF(2-$F$22=2, (VLOOKUP(2,Tablas!$A$522:$G$524,3,TRUE)),
         0)))))),
(IF($F$20=1,(IF(1-$F$22=0, 0,
(IF(1-$F$22=1,(VLOOKUP(1,Tablas!$A$522:$G$524,3,TRUE)),0)))),0)))))))))))))),
(IF($F$20=0, 0,
 (IF($F$22&gt;$F$20, (VLOOKUP($F$20,Tablas!$A$522:$G$524,3,TRUE)),
(IF($F$20=4,(IF(4-$F$22=0, 0,
(IF(4-$F$22=1, (VLOOKUP(1,Tablas!$A$522:$G$524,3,TRUE)),
(IF(4-$F$22=2, (VLOOKUP(2,Tablas!$A$522:$G$524,3,TRUE)),
(IF(4-$F$22=3, (VLOOKUP(3,Tablas!$A$522:$G$524,3,TRUE)),
(IF(4-$F$22=4, (VLOOKUP(3,Tablas!$A$522:$G$524,3,TRUE)),
0)))))))))),
(IF($F$20=5,(IF(5-$F$22=0, (VLOOKUP(1,Tablas!$A$522:$G$524,3,TRUE)),
(IF(5-$F$22=1, (VLOOKUP(1,Tablas!$A$522:$G$524,3,TRUE)),
(IF(5-$F$22=2, (VLOOKUP(2,Tablas!$A$522:$G$524,3,TRUE)),
(IF(5-$F$22=3, (VLOOKUP(3,Tablas!$A$522:$G$524,3,TRUE)),
(IF(5-$F$22=4, (VLOOKUP(3,Tablas!$A$522:$G$524,3,TRUE)),
(VLOOKUP(3,Tablas!$A$522:$G$524,3,TRUE)))))))))))),
(IF($F$20=6,(IF(6-$F$22=0, (VLOOKUP(2,Tablas!$A$522:$G$524,3,TRUE)),
(IF(6-$F$22=1, (VLOOKUP(2,Tablas!$A$522:$G$524,3,TRUE)),
(IF(6-$F$22=2, (VLOOKUP(2,Tablas!$A$522:$G$524,3,TRUE)),
(IF(6-$F$22=3, (VLOOKUP(3,Tablas!$A$522:$G$524,3,TRUE)),
(IF(6-$F$22=4, (VLOOKUP(3,Tablas!$A$522:$G$524,3,TRUE)),
(VLOOKUP(3,Tablas!$A$522:$G$524,3,TRUE)))))))))))),
(IF($F$20&gt;6,(IF(7-$F$22=0, (VLOOKUP(3,Tablas!$A$522:$G$524,3,TRUE)),
(IF(7-$F$22=1, (VLOOKUP(3,Tablas!$A$522:$G$524,3,TRUE)),
(IF(7-$F$22=2, (VLOOKUP(3,Tablas!$A$522:$G$524,3,TRUE)),
(IF(7-$F$22=3, (VLOOKUP(3,Tablas!$A$522:$G$524,3,TRUE)),
(IF(7-$F$22=4, (VLOOKUP(3,Tablas!$A$522:$G$524,3,TRUE)),
(VLOOKUP(3,Tablas!$A$522:$G$524,3,TRUE)))))))))))),
(IF($F$20=3,(IF(3-$F$22=0,0,
(IF(3-$F$22=1,(VLOOKUP(1,Tablas!$A$522:$G$524,3,TRUE)),
(IF(3-$F$22=2, (VLOOKUP(2,Tablas!$A$522:$G$524,3,TRUE)),
(VLOOKUP(3,Tablas!$A$522:$G$524,3,TRUE)))))))),
(IF($F$20=2,(IF(2-$F$22=0, 0,
(IF(2-$F$22=1,(VLOOKUP(1,Tablas!$A$522:$G$524,3,TRUE)),
(IF(2-$F$22=2, (VLOOKUP(2,Tablas!$A$522:$G$524,3,TRUE)),
         0)))))),
(IF($F$20=1,(IF(1-$F$22=0, 0,
(IF(1-$F$22=1,(VLOOKUP(1,Tablas!$A$522:$G$524,3,TRUE)),0)))),0)))))))))))))))))))</f>
        <v>1676.39</v>
      </c>
      <c r="H42" s="337">
        <f>IF($F$18=1,
(IF($F$20=0, 0,
 (IF($F$22&gt;$F$20, (VLOOKUP($F$20,Tablas!$A$522:$G$524,4,TRUE)),
(IF($F$20&gt;4,(IF($F$22=0, (VLOOKUP(3,Tablas!$A$522:$G$524,4,TRUE)),
(IF($F$22=1, (VLOOKUP(3,Tablas!$A$522:$G$524,4,TRUE)),
(IF($F$22=2, (VLOOKUP(3,Tablas!$A$522:$G$524,4,TRUE)),
(VLOOKUP(3,Tablas!$A$522:$G$524,4,TRUE)))))))),
(IF($F$20=4,(IF(4-$F$22=0,(VLOOKUP(2,Tablas!$A$522:$G$524,4,TRUE)),
(IF(4-$F$22=1,(VLOOKUP(2,Tablas!$A$522:$G$524,4,TRUE)),
(IF(4-$F$22=2, (VLOOKUP(2,Tablas!$A$522:$G$524,4,TRUE)),
(VLOOKUP(3,Tablas!$A$522:$G$524,4,TRUE)))))))),
(IF($F$20=3,(IF(3-$F$22=0,(VLOOKUP(1,Tablas!$A$522:$G$524,4,TRUE)),
(IF(3-$F$22=1,(VLOOKUP(1,Tablas!$A$522:$G$524,4,TRUE)),
(IF(3-$F$22=2, (VLOOKUP(2,Tablas!$A$522:$G$524,4,TRUE)),
(VLOOKUP(3,Tablas!$A$522:$G$524,4,TRUE)))))))),
(IF($F$20=2,(IF(2-$F$22=0, 0,
(IF(2-$F$22=1,(VLOOKUP(1,Tablas!$A$522:$G$524,4,TRUE)),
(IF(2-$F$22=2, (VLOOKUP(2,Tablas!$A$522:$G$524,4,TRUE)),
         0)))))),
(IF($F$20=1,(IF(1-$F$22=0, 0,
(IF(1-$F$22=1,(VLOOKUP(1,Tablas!$A$522:$G$524,4,TRUE)),0)))),0)))))))))))))),
(IF($F$20=0, 0,
 (IF($F$22&gt;$F$20, (VLOOKUP($F$20,Tablas!$A$522:$G$524,4,TRUE)),
(IF($F$20=4,(IF(4-$F$22=0, 0,
(IF(4-$F$22=1, (VLOOKUP(1,Tablas!$A$522:$G$524,4,TRUE)),
(IF(4-$F$22=2, (VLOOKUP(2,Tablas!$A$522:$G$524,4,TRUE)),
(IF(4-$F$22=3, (VLOOKUP(3,Tablas!$A$522:$G$524,4,TRUE)),
(IF(4-$F$22=4, (VLOOKUP(3,Tablas!$A$522:$G$524,4,TRUE)),
0)))))))))),
(IF($F$20=5,(IF(5-$F$22=0, (VLOOKUP(1,Tablas!$A$522:$G$524,4,TRUE)),
(IF(5-$F$22=1, (VLOOKUP(1,Tablas!$A$522:$G$524,4,TRUE)),
(IF(5-$F$22=2, (VLOOKUP(2,Tablas!$A$522:$G$524,4,TRUE)),
(IF(5-$F$22=3, (VLOOKUP(3,Tablas!$A$522:$G$524,4,TRUE)),
(IF(5-$F$22=4, (VLOOKUP(3,Tablas!$A$522:$G$524,4,TRUE)),
(VLOOKUP(3,Tablas!$A$522:$G$524,4,TRUE)))))))))))),
(IF($F$20=6,(IF(6-$F$22=0, (VLOOKUP(2,Tablas!$A$522:$G$524,4,TRUE)),
(IF(6-$F$22=1, (VLOOKUP(2,Tablas!$A$522:$G$524,4,TRUE)),
(IF(6-$F$22=2, (VLOOKUP(2,Tablas!$A$522:$G$524,4,TRUE)),
(IF(6-$F$22=3, (VLOOKUP(3,Tablas!$A$522:$G$524,4,TRUE)),
(IF(6-$F$22=4, (VLOOKUP(3,Tablas!$A$522:$G$524,4,TRUE)),
(VLOOKUP(3,Tablas!$A$522:$G$524,4,TRUE)))))))))))),
(IF($F$20&gt;6,(IF(7-$F$22=0, (VLOOKUP(3,Tablas!$A$522:$G$524,4,TRUE)),
(IF(7-$F$22=1, (VLOOKUP(3,Tablas!$A$522:$G$524,4,TRUE)),
(IF(7-$F$22=2, (VLOOKUP(3,Tablas!$A$522:$G$524,4,TRUE)),
(IF(7-$F$22=3, (VLOOKUP(3,Tablas!$A$522:$G$524,4,TRUE)),
(IF(7-$F$22=4, (VLOOKUP(3,Tablas!$A$522:$G$524,4,TRUE)),
(VLOOKUP(3,Tablas!$A$522:$G$524,4,TRUE)))))))))))),
(IF($F$20=3,(IF(3-$F$22=0,0,
(IF(3-$F$22=1,(VLOOKUP(1,Tablas!$A$522:$G$524,4,TRUE)),
(IF(3-$F$22=2, (VLOOKUP(2,Tablas!$A$522:$G$524,4,TRUE)),
(VLOOKUP(3,Tablas!$A$522:$G$524,4,TRUE)))))))),
(IF($F$20=2,(IF(2-$F$22=0, 0,
(IF(2-$F$22=1,(VLOOKUP(1,Tablas!$A$522:$G$524,4,TRUE)),
(IF(2-$F$22=2, (VLOOKUP(2,Tablas!$A$522:$G$524,4,TRUE)),
         0)))))),
(IF($F$20=1,(IF(1-$F$22=0, 0,
(IF(1-$F$22=1,(VLOOKUP(1,Tablas!$A$522:$G$524,4,TRUE)),0)))),0)))))))))))))))))))</f>
        <v>1469.69</v>
      </c>
      <c r="I42" s="337">
        <f>IF($F$18=1,
(IF($F$20=0, 0,
 (IF($F$22&gt;$F$20, (VLOOKUP($F$20,Tablas!$A$522:$G$524,5,TRUE)),
(IF($F$20&gt;4,(IF($F$22=0, (VLOOKUP(3,Tablas!$A$522:$G$524,5,TRUE)),
(IF($F$22=1, (VLOOKUP(3,Tablas!$A$522:$G$524,5,TRUE)),
(IF($F$22=2, (VLOOKUP(3,Tablas!$A$522:$G$524,5,TRUE)),
(VLOOKUP(3,Tablas!$A$522:$G$524,5,TRUE)))))))),
(IF($F$20=4,(IF(4-$F$22=0,(VLOOKUP(2,Tablas!$A$522:$G$524,5,TRUE)),
(IF(4-$F$22=1,(VLOOKUP(2,Tablas!$A$522:$G$524,5,TRUE)),
(IF(4-$F$22=2, (VLOOKUP(2,Tablas!$A$522:$G$524,5,TRUE)),
(VLOOKUP(3,Tablas!$A$522:$G$524,5,TRUE)))))))),
(IF($F$20=3,(IF(3-$F$22=0,(VLOOKUP(1,Tablas!$A$522:$G$524,5,TRUE)),
(IF(3-$F$22=1,(VLOOKUP(1,Tablas!$A$522:$G$524,5,TRUE)),
(IF(3-$F$22=2, (VLOOKUP(2,Tablas!$A$522:$G$524,5,TRUE)),
(VLOOKUP(3,Tablas!$A$522:$G$524,5,TRUE)))))))),
(IF($F$20=2,(IF(2-$F$22=0, 0,
(IF(2-$F$22=1,(VLOOKUP(1,Tablas!$A$522:$G$524,5,TRUE)),
(IF(2-$F$22=2, (VLOOKUP(2,Tablas!$A$522:$G$524,5,TRUE)),
         0)))))),
(IF($F$20=1,(IF(1-$F$22=0, 0,
(IF(1-$F$22=1,(VLOOKUP(1,Tablas!$A$522:$G$524,5,TRUE)),0)))),0)))))))))))))),
(IF($F$20=0, 0,
 (IF($F$22&gt;$F$20, (VLOOKUP($F$20,Tablas!$A$522:$G$524,5,TRUE)),
(IF($F$20=4,(IF(4-$F$22=0, 0,
(IF(4-$F$22=1, (VLOOKUP(1,Tablas!$A$522:$G$524,5,TRUE)),
(IF(4-$F$22=2, (VLOOKUP(2,Tablas!$A$522:$G$524,5,TRUE)),
(IF(4-$F$22=3, (VLOOKUP(3,Tablas!$A$522:$G$524,5,TRUE)),
(IF(4-$F$22=4, (VLOOKUP(3,Tablas!$A$522:$G$524,5,TRUE)),
0)))))))))),
(IF($F$20=5,(IF(5-$F$22=0, (VLOOKUP(1,Tablas!$A$522:$G$524,5,TRUE)),
(IF(5-$F$22=1, (VLOOKUP(1,Tablas!$A$522:$G$524,5,TRUE)),
(IF(5-$F$22=2, (VLOOKUP(2,Tablas!$A$522:$G$524,5,TRUE)),
(IF(5-$F$22=3, (VLOOKUP(3,Tablas!$A$522:$G$524,5,TRUE)),
(IF(5-$F$22=4, (VLOOKUP(3,Tablas!$A$522:$G$524,5,TRUE)),
(VLOOKUP(3,Tablas!$A$522:$G$524,5,TRUE)))))))))))),
(IF($F$20=6,(IF(6-$F$22=0, (VLOOKUP(2,Tablas!$A$522:$G$524,5,TRUE)),
(IF(6-$F$22=1, (VLOOKUP(2,Tablas!$A$522:$G$524,5,TRUE)),
(IF(6-$F$22=2, (VLOOKUP(2,Tablas!$A$522:$G$524,5,TRUE)),
(IF(6-$F$22=3, (VLOOKUP(3,Tablas!$A$522:$G$524,5,TRUE)),
(IF(6-$F$22=4, (VLOOKUP(3,Tablas!$A$522:$G$524,5,TRUE)),
(VLOOKUP(3,Tablas!$A$522:$G$524,5,TRUE)))))))))))),
(IF($F$20&gt;6,(IF(7-$F$22=0, (VLOOKUP(3,Tablas!$A$522:$G$524,5,TRUE)),
(IF(7-$F$22=1, (VLOOKUP(3,Tablas!$A$522:$G$524,5,TRUE)),
(IF(7-$F$22=2, (VLOOKUP(3,Tablas!$A$522:$G$524,5,TRUE)),
(IF(7-$F$22=3, (VLOOKUP(3,Tablas!$A$522:$G$524,5,TRUE)),
(IF(7-$F$22=4, (VLOOKUP(3,Tablas!$A$522:$G$524,5,TRUE)),
(VLOOKUP(3,Tablas!$A$522:$G$524,5,TRUE)))))))))))),
(IF($F$20=3,(IF(3-$F$22=0,0,
(IF(3-$F$22=1,(VLOOKUP(1,Tablas!$A$522:$G$524,5,TRUE)),
(IF(3-$F$22=2, (VLOOKUP(2,Tablas!$A$522:$G$524,5,TRUE)),
(VLOOKUP(3,Tablas!$A$522:$G$524,5,TRUE)))))))),
(IF($F$20=2,(IF(2-$F$22=0, 0,
(IF(2-$F$22=1,(VLOOKUP(1,Tablas!$A$522:$G$524,5,TRUE)),
(IF(2-$F$22=2, (VLOOKUP(2,Tablas!$A$522:$G$524,5,TRUE)),
         0)))))),
(IF($F$20=1,(IF(1-$F$22=0, 0,
(IF(1-$F$22=1,(VLOOKUP(1,Tablas!$A$522:$G$524,5,TRUE)),0)))),0)))))))))))))))))))</f>
        <v>1244.97</v>
      </c>
      <c r="J42" s="337">
        <f>IF($F$18=1,
(IF($F$20=0, 0,
 (IF($F$22&gt;$F$20, (VLOOKUP($F$20,Tablas!$A$522:$G$524,6,TRUE)),
(IF($F$20&gt;4,(IF($F$22=0, (VLOOKUP(3,Tablas!$A$522:$G$524,6,TRUE)),
(IF($F$22=1, (VLOOKUP(3,Tablas!$A$522:$G$524,6,TRUE)),
(IF($F$22=2, (VLOOKUP(3,Tablas!$A$522:$G$524,6,TRUE)),
(VLOOKUP(3,Tablas!$A$522:$G$524,6,TRUE)))))))),
(IF($F$20=4,(IF(4-$F$22=0,(VLOOKUP(2,Tablas!$A$522:$G$524,6,TRUE)),
(IF(4-$F$22=1,(VLOOKUP(2,Tablas!$A$522:$G$524,6,TRUE)),
(IF(4-$F$22=2, (VLOOKUP(2,Tablas!$A$522:$G$524,6,TRUE)),
(VLOOKUP(3,Tablas!$A$522:$G$524,6,TRUE)))))))),
(IF($F$20=3,(IF(3-$F$22=0,(VLOOKUP(1,Tablas!$A$522:$G$524,6,TRUE)),
(IF(3-$F$22=1,(VLOOKUP(1,Tablas!$A$522:$G$524,6,TRUE)),
(IF(3-$F$22=2, (VLOOKUP(2,Tablas!$A$522:$G$524,6,TRUE)),
(VLOOKUP(3,Tablas!$A$522:$G$524,6,TRUE)))))))),
(IF($F$20=2,(IF(2-$F$22=0, 0,
(IF(2-$F$22=1,(VLOOKUP(1,Tablas!$A$522:$G$524,6,TRUE)),
(IF(2-$F$22=2, (VLOOKUP(2,Tablas!$A$522:$G$524,6,TRUE)),
         0)))))),
(IF($F$20=1,(IF(1-$F$22=0, 0,
(IF(1-$F$22=1,(VLOOKUP(1,Tablas!$A$522:$G$524,6,TRUE)),0)))),0)))))))))))))),
(IF($F$20=0, 0,
 (IF($F$22&gt;$F$20, (VLOOKUP($F$20,Tablas!$A$522:$G$524,6,TRUE)),
(IF($F$20=4,(IF(4-$F$22=0, 0,
(IF(4-$F$22=1, (VLOOKUP(1,Tablas!$A$522:$G$524,6,TRUE)),
(IF(4-$F$22=2, (VLOOKUP(2,Tablas!$A$522:$G$524,6,TRUE)),
(IF(4-$F$22=3, (VLOOKUP(3,Tablas!$A$522:$G$524,6,TRUE)),
(IF(4-$F$22=4, (VLOOKUP(3,Tablas!$A$522:$G$524,6,TRUE)),
0)))))))))),
(IF($F$20=5,(IF(5-$F$22=0, (VLOOKUP(1,Tablas!$A$522:$G$524,6,TRUE)),
(IF(5-$F$22=1, (VLOOKUP(1,Tablas!$A$522:$G$524,6,TRUE)),
(IF(5-$F$22=2, (VLOOKUP(2,Tablas!$A$522:$G$524,6,TRUE)),
(IF(5-$F$22=3, (VLOOKUP(3,Tablas!$A$522:$G$524,6,TRUE)),
(IF(5-$F$22=4, (VLOOKUP(3,Tablas!$A$522:$G$524,6,TRUE)),
(VLOOKUP(3,Tablas!$A$522:$G$524,6,TRUE)))))))))))),
(IF($F$20=6,(IF(6-$F$22=0, (VLOOKUP(2,Tablas!$A$522:$G$524,6,TRUE)),
(IF(6-$F$22=1, (VLOOKUP(2,Tablas!$A$522:$G$524,6,TRUE)),
(IF(6-$F$22=2, (VLOOKUP(2,Tablas!$A$522:$G$524,6,TRUE)),
(IF(6-$F$22=3, (VLOOKUP(3,Tablas!$A$522:$G$524,6,TRUE)),
(IF(6-$F$22=4, (VLOOKUP(3,Tablas!$A$522:$G$524,6,TRUE)),
(VLOOKUP(3,Tablas!$A$522:$G$524,6,TRUE)))))))))))),
(IF($F$20&gt;6,(IF(7-$F$22=0, (VLOOKUP(3,Tablas!$A$522:$G$524,6,TRUE)),
(IF(7-$F$22=1, (VLOOKUP(3,Tablas!$A$522:$G$524,6,TRUE)),
(IF(7-$F$22=2, (VLOOKUP(3,Tablas!$A$522:$G$524,6,TRUE)),
(IF(7-$F$22=3, (VLOOKUP(3,Tablas!$A$522:$G$524,6,TRUE)),
(IF(7-$F$22=4, (VLOOKUP(3,Tablas!$A$522:$G$524,6,TRUE)),
(VLOOKUP(3,Tablas!$A$522:$G$524,6,TRUE)))))))))))),
(IF($F$20=3,(IF(3-$F$22=0,0,
(IF(3-$F$22=1,(VLOOKUP(1,Tablas!$A$522:$G$524,6,TRUE)),
(IF(3-$F$22=2, (VLOOKUP(2,Tablas!$A$522:$G$524,6,TRUE)),
(VLOOKUP(3,Tablas!$A$522:$G$524,6,TRUE)))))))),
(IF($F$20=2,(IF(2-$F$22=0, 0,
(IF(2-$F$22=1,(VLOOKUP(1,Tablas!$A$522:$G$524,6,TRUE)),
(IF(2-$F$22=2, (VLOOKUP(2,Tablas!$A$522:$G$524,6,TRUE)),
         0)))))),
(IF($F$20=1,(IF(1-$F$22=0, 0,
(IF(1-$F$22=1,(VLOOKUP(1,Tablas!$A$522:$G$524,6,TRUE)),0)))),0)))))))))))))))))))</f>
        <v>1080.1400000000001</v>
      </c>
      <c r="K42" s="338">
        <f>IF($F$18=1,
(IF($F$20=0, 0,
 (IF($F$22&gt;$F$20, (VLOOKUP($F$20,Tablas!$A$522:$G$524,7,TRUE)),
(IF($F$20&gt;4,(IF($F$22=0, (VLOOKUP(3,Tablas!$A$522:$G$524,7,TRUE)),
(IF($F$22=1, (VLOOKUP(3,Tablas!$A$522:$G$524,7,TRUE)),
(IF($F$22=2, (VLOOKUP(3,Tablas!$A$522:$G$524,7,TRUE)),
(VLOOKUP(3,Tablas!$A$522:$G$524,7,TRUE)))))))),
(IF($F$20=4,(IF(4-$F$22=0,(VLOOKUP(2,Tablas!$A$522:$G$524,7,TRUE)),
(IF(4-$F$22=1,(VLOOKUP(2,Tablas!$A$522:$G$524,7,TRUE)),
(IF(4-$F$22=2, (VLOOKUP(2,Tablas!$A$522:$G$524,7,TRUE)),
(VLOOKUP(3,Tablas!$A$522:$G$524,7,TRUE)))))))),
(IF($F$20=3,(IF(3-$F$22=0,(VLOOKUP(1,Tablas!$A$522:$G$524,7,TRUE)),
(IF(3-$F$22=1,(VLOOKUP(1,Tablas!$A$522:$G$524,7,TRUE)),
(IF(3-$F$22=2, (VLOOKUP(2,Tablas!$A$522:$G$524,7,TRUE)),
(VLOOKUP(3,Tablas!$A$522:$G$524,7,TRUE)))))))),
(IF($F$20=2,(IF(2-$F$22=0, 0,
(IF(2-$F$22=1,(VLOOKUP(1,Tablas!$A$522:$G$524,7,TRUE)),
(IF(2-$F$22=2, (VLOOKUP(2,Tablas!$A$522:$G$524,7,TRUE)),
         0)))))),
(IF($F$20=1,(IF(1-$F$22=0, 0,
(IF(1-$F$22=1,(VLOOKUP(1,Tablas!$A$522:$G$524,7,TRUE)),0)))),0)))))))))))))),
(IF($F$20=0, 0,
 (IF($F$22&gt;$F$20, (VLOOKUP($F$20,Tablas!$A$522:$G$524,7,TRUE)),
(IF($F$20=4,(IF(4-$F$22=0, 0,
(IF(4-$F$22=1, (VLOOKUP(1,Tablas!$A$522:$G$524,7,TRUE)),
(IF(4-$F$22=2, (VLOOKUP(2,Tablas!$A$522:$G$524,7,TRUE)),
(IF(4-$F$22=3, (VLOOKUP(3,Tablas!$A$522:$G$524,7,TRUE)),
(IF(4-$F$22=4, (VLOOKUP(3,Tablas!$A$522:$G$524,7,TRUE)),
0)))))))))),
(IF($F$20=5,(IF(5-$F$22=0, (VLOOKUP(1,Tablas!$A$522:$G$524,7,TRUE)),
(IF(5-$F$22=1, (VLOOKUP(1,Tablas!$A$522:$G$524,7,TRUE)),
(IF(5-$F$22=2, (VLOOKUP(2,Tablas!$A$522:$G$524,7,TRUE)),
(IF(5-$F$22=3, (VLOOKUP(3,Tablas!$A$522:$G$524,7,TRUE)),
(IF(5-$F$22=4, (VLOOKUP(3,Tablas!$A$522:$G$524,7,TRUE)),
(VLOOKUP(3,Tablas!$A$522:$G$524,7,TRUE)))))))))))),
(IF($F$20=6,(IF(6-$F$22=0, (VLOOKUP(2,Tablas!$A$522:$G$524,7,TRUE)),
(IF(6-$F$22=1, (VLOOKUP(2,Tablas!$A$522:$G$524,7,TRUE)),
(IF(6-$F$22=2, (VLOOKUP(2,Tablas!$A$522:$G$524,7,TRUE)),
(IF(6-$F$22=3, (VLOOKUP(3,Tablas!$A$522:$G$524,7,TRUE)),
(IF(6-$F$22=4, (VLOOKUP(3,Tablas!$A$522:$G$524,7,TRUE)),
(VLOOKUP(3,Tablas!$A$522:$G$524,7,TRUE)))))))))))),
(IF($F$20&gt;6,(IF(7-$F$22=0, (VLOOKUP(3,Tablas!$A$522:$G$524,7,TRUE)),
(IF(7-$F$22=1, (VLOOKUP(3,Tablas!$A$522:$G$524,7,TRUE)),
(IF(7-$F$22=2, (VLOOKUP(3,Tablas!$A$522:$G$524,7,TRUE)),
(IF(7-$F$22=3, (VLOOKUP(3,Tablas!$A$522:$G$524,7,TRUE)),
(IF(7-$F$22=4, (VLOOKUP(3,Tablas!$A$522:$G$524,7,TRUE)),
(VLOOKUP(3,Tablas!$A$522:$G$524,7,TRUE)))))))))))),
(IF($F$20=3,(IF(3-$F$22=0,0,
(IF(3-$F$22=1,(VLOOKUP(1,Tablas!$A$522:$G$524,7,TRUE)),
(IF(3-$F$22=2, (VLOOKUP(2,Tablas!$A$522:$G$524,7,TRUE)),
(VLOOKUP(3,Tablas!$A$522:$G$524,7,TRUE)))))))),
(IF($F$20=2,(IF(2-$F$22=0, 0,
(IF(2-$F$22=1,(VLOOKUP(1,Tablas!$A$522:$G$524,7,TRUE)),
(IF(2-$F$22=2, (VLOOKUP(2,Tablas!$A$522:$G$524,7,TRUE)),
         0)))))),
(IF($F$20=1,(IF(1-$F$22=0, 0,
(IF(1-$F$22=1,(VLOOKUP(1,Tablas!$A$522:$G$524,7,TRUE)),0)))),0)))))))))))))))))))</f>
        <v>837.93000000000006</v>
      </c>
    </row>
    <row r="43" spans="1:12" s="116" customFormat="1" ht="20">
      <c r="A43" s="165"/>
      <c r="B43" s="166"/>
      <c r="C43" s="105"/>
      <c r="D43" s="370"/>
      <c r="E43" s="339" t="s">
        <v>42</v>
      </c>
      <c r="F43" s="340"/>
      <c r="G43" s="340">
        <f>SUM(G40:G42)</f>
        <v>40950.980000000003</v>
      </c>
      <c r="H43" s="340">
        <f>SUM(H40:H42)</f>
        <v>35893.72</v>
      </c>
      <c r="I43" s="340">
        <f>SUM(I40:I42)</f>
        <v>29349.279999999999</v>
      </c>
      <c r="J43" s="340">
        <f>SUM(J40:J42)</f>
        <v>25450.07</v>
      </c>
      <c r="K43" s="341">
        <f>SUM(K40:K42)</f>
        <v>19737.730000000003</v>
      </c>
      <c r="L43" s="120"/>
    </row>
    <row r="44" spans="1:12" s="116" customFormat="1" ht="54" customHeight="1">
      <c r="A44" s="165"/>
      <c r="B44" s="166"/>
      <c r="C44" s="105"/>
      <c r="D44" s="370"/>
      <c r="E44" s="474" t="s">
        <v>80</v>
      </c>
      <c r="F44" s="475"/>
      <c r="G44" s="373">
        <f>IF('INGRESO DE DATOS'!$H$20,G43*-25%,0)</f>
        <v>0</v>
      </c>
      <c r="H44" s="373">
        <f>IF('INGRESO DE DATOS'!$H$20,H43*-25%,0)</f>
        <v>0</v>
      </c>
      <c r="I44" s="373">
        <f>IF('INGRESO DE DATOS'!$H$20,I43*-25%,0)</f>
        <v>0</v>
      </c>
      <c r="J44" s="373">
        <f>IF('INGRESO DE DATOS'!$H$20,J43*-25%,0)</f>
        <v>0</v>
      </c>
      <c r="K44" s="382">
        <f>IF('INGRESO DE DATOS'!$H$20,K43*-25%,0)</f>
        <v>0</v>
      </c>
      <c r="L44" s="120"/>
    </row>
    <row r="45" spans="1:12" s="116" customFormat="1" ht="20">
      <c r="A45" s="469"/>
      <c r="B45" s="468"/>
      <c r="C45" s="105"/>
      <c r="D45" s="370"/>
      <c r="E45" s="333" t="s">
        <v>43</v>
      </c>
      <c r="F45" s="334"/>
      <c r="G45" s="334">
        <v>75</v>
      </c>
      <c r="H45" s="334">
        <v>75</v>
      </c>
      <c r="I45" s="334">
        <v>75</v>
      </c>
      <c r="J45" s="334">
        <v>75</v>
      </c>
      <c r="K45" s="335">
        <v>75</v>
      </c>
    </row>
    <row r="46" spans="1:12" s="120" customFormat="1" ht="20" hidden="1">
      <c r="A46" s="469"/>
      <c r="B46" s="468"/>
      <c r="C46" s="105"/>
      <c r="D46" s="370"/>
      <c r="E46" s="333" t="s">
        <v>58</v>
      </c>
      <c r="F46" s="334"/>
      <c r="G46" s="334">
        <f>(G43+G45)*0%</f>
        <v>0</v>
      </c>
      <c r="H46" s="334">
        <f t="shared" ref="H46:K46" si="2">(H43+H45)*0%</f>
        <v>0</v>
      </c>
      <c r="I46" s="334">
        <f t="shared" si="2"/>
        <v>0</v>
      </c>
      <c r="J46" s="334">
        <f t="shared" si="2"/>
        <v>0</v>
      </c>
      <c r="K46" s="335">
        <f t="shared" si="2"/>
        <v>0</v>
      </c>
    </row>
    <row r="47" spans="1:12" s="116" customFormat="1" ht="20">
      <c r="A47" s="140"/>
      <c r="B47" s="154"/>
      <c r="C47" s="105"/>
      <c r="D47" s="375"/>
      <c r="E47" s="362" t="s">
        <v>54</v>
      </c>
      <c r="F47" s="363"/>
      <c r="G47" s="363">
        <f>SUM(G43:G46)</f>
        <v>41025.980000000003</v>
      </c>
      <c r="H47" s="363">
        <f>SUM(H43:H46)</f>
        <v>35968.720000000001</v>
      </c>
      <c r="I47" s="363">
        <f>SUM(I43:I46)</f>
        <v>29424.28</v>
      </c>
      <c r="J47" s="363">
        <f>SUM(J43:J46)</f>
        <v>25525.07</v>
      </c>
      <c r="K47" s="364">
        <f>SUM(K43:K46)</f>
        <v>19812.730000000003</v>
      </c>
    </row>
    <row r="48" spans="1:12" s="116" customFormat="1" ht="20">
      <c r="A48" s="140"/>
      <c r="B48" s="154"/>
      <c r="C48" s="110"/>
      <c r="D48" s="375"/>
      <c r="E48" s="358" t="s">
        <v>55</v>
      </c>
      <c r="F48" s="359"/>
      <c r="G48" s="359">
        <f>SUM(G43:G44)</f>
        <v>40950.980000000003</v>
      </c>
      <c r="H48" s="359">
        <f t="shared" ref="H48:K48" si="3">SUM(H43:H44)</f>
        <v>35893.72</v>
      </c>
      <c r="I48" s="359">
        <f t="shared" si="3"/>
        <v>29349.279999999999</v>
      </c>
      <c r="J48" s="359">
        <f t="shared" si="3"/>
        <v>25450.07</v>
      </c>
      <c r="K48" s="360">
        <f t="shared" si="3"/>
        <v>19737.730000000003</v>
      </c>
    </row>
    <row r="49" spans="1:12" s="116" customFormat="1" ht="20">
      <c r="A49" s="140"/>
      <c r="B49" s="164"/>
      <c r="C49" s="110"/>
      <c r="D49" s="376"/>
      <c r="E49" s="342" t="s">
        <v>47</v>
      </c>
      <c r="F49" s="343"/>
      <c r="G49" s="343">
        <f>G47+G48</f>
        <v>81976.960000000006</v>
      </c>
      <c r="H49" s="343">
        <f t="shared" ref="H49:I49" si="4">H47+H48</f>
        <v>71862.44</v>
      </c>
      <c r="I49" s="343">
        <f t="shared" si="4"/>
        <v>58773.56</v>
      </c>
      <c r="J49" s="343">
        <f t="shared" ref="J49:K49" si="5">J47+J48</f>
        <v>50975.14</v>
      </c>
      <c r="K49" s="344">
        <f t="shared" si="5"/>
        <v>39550.460000000006</v>
      </c>
      <c r="L49" s="120"/>
    </row>
    <row r="50" spans="1:12" s="116" customFormat="1" ht="20">
      <c r="A50" s="140"/>
      <c r="B50" s="164"/>
      <c r="C50" s="123"/>
      <c r="D50" s="376"/>
      <c r="E50" s="455" t="s">
        <v>44</v>
      </c>
      <c r="F50" s="455"/>
      <c r="G50" s="345">
        <f>IF($F$18=1,IF($F$20=0,0,IF($F$22=0,0,IF($F$22=1,(VLOOKUP(1,Tablas!$A$522:$G$524,3,TRUE)),(VLOOKUP(2,Tablas!$A$522:$G$524,3,TRUE))))),
IF($F$20=0,0,IF($F$22=0,0,IF($F$22=1,(VLOOKUP(1,Tablas!$A$522:$G$524,3,TRUE)),IF($F$22=2,(VLOOKUP(2,Tablas!$A$522:$G$524,3,TRUE)), (VLOOKUP(3,Tablas!$A$522:$G$524,3,TRUE)))))))</f>
        <v>2850.8700000000003</v>
      </c>
      <c r="H50" s="345">
        <f>IF($F$18=1,IF($F$20=0,0,IF($F$22=0,0,IF($F$22=1,(VLOOKUP(1,Tablas!$A$522:$G$524,4,TRUE)),(VLOOKUP(2,Tablas!$A$522:$G$524,4,TRUE))))),
IF($F$20=0,0,IF($F$22=0,0,IF($F$22=1,(VLOOKUP(1,Tablas!$A$522:$G$524,4,TRUE)),IF($F$22=2,(VLOOKUP(2,Tablas!$A$522:$G$524,4,TRUE)), (VLOOKUP(3,Tablas!$A$522:$G$524,4,TRUE)))))))</f>
        <v>2498.9500000000003</v>
      </c>
      <c r="I50" s="345">
        <f>IF($F$18=1,IF($F$20=0,0,IF($F$22=0,0,IF($F$22=1,(VLOOKUP(1,Tablas!$A$522:$G$524,5,TRUE)),(VLOOKUP(2,Tablas!$A$522:$G$524,5,TRUE))))),
IF($F$20=0,0,IF($F$22=0,0,IF($F$22=1,(VLOOKUP(1,Tablas!$A$522:$G$524,5,TRUE)),IF($F$22=2,(VLOOKUP(2,Tablas!$A$522:$G$524,5,TRUE)), (VLOOKUP(3,Tablas!$A$522:$G$524,5,TRUE)))))))</f>
        <v>2116.29</v>
      </c>
      <c r="J50" s="345">
        <f>IF($F$18=1,IF($F$20=0,0,IF($F$22=0,0,IF($F$22=1,(VLOOKUP(1,Tablas!$A$522:$G$524,6,TRUE)),(VLOOKUP(2,Tablas!$A$522:$G$524,6,TRUE))))),
IF($F$20=0,0,IF($F$22=0,0,IF($F$22=1,(VLOOKUP(1,Tablas!$A$522:$G$524,6,TRUE)),IF($F$22=2,(VLOOKUP(2,Tablas!$A$522:$G$524,6,TRUE)), (VLOOKUP(3,Tablas!$A$522:$G$524,6,TRUE)))))))</f>
        <v>1834.8600000000001</v>
      </c>
      <c r="K50" s="345">
        <f>IF($F$18=1,IF($F$20=0,0,IF($F$22=0,0,IF($F$22=1,(VLOOKUP(1,Tablas!$A$522:$G$524,7,TRUE)),(VLOOKUP(2,Tablas!$A$522:$G$524,7,TRUE))))),
IF($F$20=0,0,IF($F$22=0,0,IF($F$22=1,(VLOOKUP(1,Tablas!$A$522:$G$524,7,TRUE)),IF($F$22=2,(VLOOKUP(2,Tablas!$A$522:$G$524,7,TRUE)), (VLOOKUP(3,Tablas!$A$522:$G$524,7,TRUE)))))))</f>
        <v>1423.5800000000002</v>
      </c>
    </row>
    <row r="51" spans="1:12" s="116" customFormat="1" ht="20">
      <c r="A51" s="140"/>
      <c r="B51" s="164"/>
      <c r="C51" s="123"/>
      <c r="D51" s="376"/>
      <c r="E51" s="361"/>
      <c r="F51" s="361"/>
      <c r="G51" s="361"/>
      <c r="H51" s="361"/>
      <c r="I51" s="361"/>
      <c r="J51" s="367"/>
      <c r="K51" s="367"/>
    </row>
    <row r="52" spans="1:12" s="116" customFormat="1" ht="20">
      <c r="A52" s="140"/>
      <c r="B52" s="164"/>
      <c r="C52" s="123"/>
      <c r="D52" s="361"/>
      <c r="E52" s="463" t="s">
        <v>45</v>
      </c>
      <c r="F52" s="463"/>
      <c r="G52" s="463"/>
      <c r="H52" s="463"/>
      <c r="I52" s="463"/>
      <c r="J52" s="463"/>
      <c r="K52" s="463"/>
    </row>
    <row r="53" spans="1:12" s="120" customFormat="1" ht="20">
      <c r="A53" s="140"/>
      <c r="B53" s="164"/>
      <c r="C53" s="99"/>
      <c r="D53" s="361"/>
      <c r="E53" s="330" t="s">
        <v>40</v>
      </c>
      <c r="F53" s="350"/>
      <c r="G53" s="350">
        <f>VLOOKUP($J$18,Tablas!$A$680:$G$746,3,TRUE)</f>
        <v>7648.0250000000005</v>
      </c>
      <c r="H53" s="350">
        <f>VLOOKUP($J$18,Tablas!$A$680:$G$746,4,TRUE)</f>
        <v>6703.4000000000005</v>
      </c>
      <c r="I53" s="350">
        <f>VLOOKUP($J$18,Tablas!$A$680:$G$746,5,TRUE)</f>
        <v>5460.9500000000007</v>
      </c>
      <c r="J53" s="350">
        <f>VLOOKUP($J$18,Tablas!$A$680:$G$746,6,TRUE)</f>
        <v>4735.2250000000004</v>
      </c>
      <c r="K53" s="351">
        <f>VLOOKUP($J$18,Tablas!$A$680:$G$746,7,TRUE)</f>
        <v>3672.6250000000005</v>
      </c>
      <c r="L53" s="116"/>
    </row>
    <row r="54" spans="1:12" s="116" customFormat="1" ht="20">
      <c r="A54" s="140"/>
      <c r="B54" s="154"/>
      <c r="C54" s="99"/>
      <c r="D54" s="361"/>
      <c r="E54" s="333" t="s">
        <v>41</v>
      </c>
      <c r="F54" s="334"/>
      <c r="G54" s="334">
        <f>IF($F$18=1,0,(VLOOKUP($J$20,Tablas!$A$680:$G$746,3,TRUE)))</f>
        <v>12730.300000000001</v>
      </c>
      <c r="H54" s="334">
        <f>IF($F$18=1,0,(VLOOKUP($J$20,Tablas!$A$680:$G$746,4,TRUE)))</f>
        <v>11158.125</v>
      </c>
      <c r="I54" s="334">
        <f>IF($F$18=1,0,(VLOOKUP($J$20,Tablas!$A$680:$G$746,5,TRUE)))</f>
        <v>9121.4750000000004</v>
      </c>
      <c r="J54" s="334">
        <f>IF($F$18=1,0,(VLOOKUP($J$20,Tablas!$A$680:$G$746,6,TRUE)))</f>
        <v>7909.5500000000011</v>
      </c>
      <c r="K54" s="335">
        <f>IF($F$18=1,0,(VLOOKUP($J$20,Tablas!$A$680:$G$746,7,TRUE)))</f>
        <v>6133.8750000000009</v>
      </c>
      <c r="L54" s="120"/>
    </row>
    <row r="55" spans="1:12" s="116" customFormat="1" ht="20">
      <c r="A55" s="140"/>
      <c r="B55" s="164"/>
      <c r="C55" s="99"/>
      <c r="D55" s="361"/>
      <c r="E55" s="333" t="s">
        <v>56</v>
      </c>
      <c r="F55" s="334"/>
      <c r="G55" s="334">
        <f>IF($F$18=1,
(IF($F$20=0, 0,
 (IF($F$22&gt;$F$20, (VLOOKUP($F$20,Tablas!$A$747:$G$749,3,TRUE)),
(IF($F$20&gt;4,(IF($F$22=0, (VLOOKUP(3,Tablas!$A$747:$G$749,3,TRUE)),
(IF($F$22=1, (VLOOKUP(3,Tablas!$A$747:$G$749,3,TRUE)),
(IF($F$22=2, (VLOOKUP(3,Tablas!$A$747:$G$749,3,TRUE)),
(VLOOKUP(3,Tablas!$A$747:$G$749,3,TRUE)))))))),
(IF($F$20=4,(IF(4-$F$22=0,(VLOOKUP(2,Tablas!$A$747:$G$749,3,TRUE)),
(IF(4-$F$22=1,(VLOOKUP(2,Tablas!$A$747:$G$749,3,TRUE)),
(IF(4-$F$22=2, (VLOOKUP(2,Tablas!$A$747:$G$749,3,TRUE)),
(VLOOKUP(3,Tablas!$A$747:$G$749,3,TRUE)))))))),
(IF($F$20=3,(IF(3-$F$22=0,(VLOOKUP(1,Tablas!$A$747:$G$749,3,TRUE)),
(IF(3-$F$22=1,(VLOOKUP(1,Tablas!$A$747:$G$749,3,TRUE)),
(IF(3-$F$22=2, (VLOOKUP(2,Tablas!$A$747:$G$749,3,TRUE)),
(VLOOKUP(3,Tablas!$A$747:$G$749,3,TRUE)))))))),
(IF($F$20=2,(IF(2-$F$22=0, 0,
(IF(2-$F$22=1,(VLOOKUP(1,Tablas!$A$747:$G$749,3,TRUE)),
(IF(2-$F$22=2, (VLOOKUP(2,Tablas!$A$747:$G$749,3,TRUE)),
         0)))))),
(IF($F$20=1,(IF(1-$F$22=0, 0,
(IF(1-$F$22=1,(VLOOKUP(1,Tablas!$A$747:$G$749,3,TRUE)),0)))),0)))))))))))))),
(IF($F$20=0, 0,
 (IF($F$22&gt;$F$20, (VLOOKUP($F$20,Tablas!$A$747:$G$749,3,TRUE)),
(IF($F$20=4,(IF(4-$F$22=0, 0,
(IF(4-$F$22=1, (VLOOKUP(1,Tablas!$A$747:$G$749,3,TRUE)),
(IF(4-$F$22=2, (VLOOKUP(2,Tablas!$A$747:$G$749,3,TRUE)),
(IF(4-$F$22=3, (VLOOKUP(3,Tablas!$A$747:$G$749,3,TRUE)),
(IF(4-$F$22=4, (VLOOKUP(3,Tablas!$A$747:$G$749,3,TRUE)),
0)))))))))),
(IF($F$20=5,(IF(5-$F$22=0, (VLOOKUP(1,Tablas!$A$747:$G$749,3,TRUE)),
(IF(5-$F$22=1, (VLOOKUP(1,Tablas!$A$747:$G$749,3,TRUE)),
(IF(5-$F$22=2, (VLOOKUP(2,Tablas!$A$747:$G$749,3,TRUE)),
(IF(5-$F$22=3, (VLOOKUP(3,Tablas!$A$747:$G$749,3,TRUE)),
(IF(5-$F$22=4, (VLOOKUP(3,Tablas!$A$747:$G$749,3,TRUE)),
(VLOOKUP(3,Tablas!$A$747:$G$749,3,TRUE)))))))))))),
(IF($F$20=6,(IF(6-$F$22=0, (VLOOKUP(2,Tablas!$A$747:$G$749,3,TRUE)),
(IF(6-$F$22=1, (VLOOKUP(2,Tablas!$A$747:$G$749,3,TRUE)),
(IF(6-$F$22=2, (VLOOKUP(2,Tablas!$A$747:$G$749,3,TRUE)),
(IF(6-$F$22=3, (VLOOKUP(3,Tablas!$A$747:$G$749,3,TRUE)),
(IF(6-$F$22=4, (VLOOKUP(3,Tablas!$A$747:$G$749,3,TRUE)),
(VLOOKUP(3,Tablas!$A$747:$G$749,3,TRUE)))))))))))),
(IF($F$20&gt;6,(IF(7-$F$22=0, (VLOOKUP(3,Tablas!$A$747:$G$749,3,TRUE)),
(IF(7-$F$22=1, (VLOOKUP(3,Tablas!$A$747:$G$749,3,TRUE)),
(IF(7-$F$22=2, (VLOOKUP(3,Tablas!$A$747:$G$749,3,TRUE)),
(IF(7-$F$22=3, (VLOOKUP(3,Tablas!$A$747:$G$749,3,TRUE)),
(IF(7-$F$22=4, (VLOOKUP(3,Tablas!$A$747:$G$749,3,TRUE)),
(VLOOKUP(3,Tablas!$A$747:$G$749,3,TRUE)))))))))))),
(IF($F$20=3,(IF(3-$F$22=0,0,
(IF(3-$F$22=1,(VLOOKUP(1,Tablas!$A$747:$G$749,3,TRUE)),
(IF(3-$F$22=2, (VLOOKUP(2,Tablas!$A$747:$G$749,3,TRUE)),
(VLOOKUP(3,Tablas!$A$747:$G$749,3,TRUE)))))))),
(IF($F$20=2,(IF(2-$F$22=0, 0,
(IF(2-$F$22=1,(VLOOKUP(1,Tablas!$A$747:$G$749,3,TRUE)),
(IF(2-$F$22=2, (VLOOKUP(2,Tablas!$A$747:$G$749,3,TRUE)),
         0)))))),
(IF($F$20=1,(IF(1-$F$22=0, 0,
(IF(1-$F$22=1,(VLOOKUP(1,Tablas!$A$747:$G$749,3,TRUE)),0)))),0)))))))))))))))))))</f>
        <v>869.82500000000005</v>
      </c>
      <c r="H55" s="334">
        <f>IF($F$18=1,
(IF($F$20=0, 0,
 (IF($F$22&gt;$F$20, (VLOOKUP($F$20,Tablas!$A$747:$G$749,4,TRUE)),
(IF($F$20&gt;4,(IF($F$22=0, (VLOOKUP(3,Tablas!$A$747:$G$749,4,TRUE)),
(IF($F$22=1, (VLOOKUP(3,Tablas!$A$747:$G$749,4,TRUE)),
(IF($F$22=2, (VLOOKUP(3,Tablas!$A$747:$G$749,4,TRUE)),
(VLOOKUP(3,Tablas!$A$747:$G$749,4,TRUE)))))))),
(IF($F$20=4,(IF(4-$F$22=0,(VLOOKUP(2,Tablas!$A$747:$G$749,4,TRUE)),
(IF(4-$F$22=1,(VLOOKUP(2,Tablas!$A$747:$G$749,4,TRUE)),
(IF(4-$F$22=2, (VLOOKUP(2,Tablas!$A$747:$G$749,4,TRUE)),
(VLOOKUP(3,Tablas!$A$747:$G$749,4,TRUE)))))))),
(IF($F$20=3,(IF(3-$F$22=0,(VLOOKUP(1,Tablas!$A$747:$G$749,4,TRUE)),
(IF(3-$F$22=1,(VLOOKUP(1,Tablas!$A$747:$G$749,4,TRUE)),
(IF(3-$F$22=2, (VLOOKUP(2,Tablas!$A$747:$G$749,4,TRUE)),
(VLOOKUP(3,Tablas!$A$747:$G$749,4,TRUE)))))))),
(IF($F$20=2,(IF(2-$F$22=0, 0,
(IF(2-$F$22=1,(VLOOKUP(1,Tablas!$A$747:$G$749,4,TRUE)),
(IF(2-$F$22=2, (VLOOKUP(2,Tablas!$A$747:$G$749,4,TRUE)),
         0)))))),
(IF($F$20=1,(IF(1-$F$22=0, 0,
(IF(1-$F$22=1,(VLOOKUP(1,Tablas!$A$747:$G$749,4,TRUE)),0)))),0)))))))))))))),
(IF($F$20=0, 0,
 (IF($F$22&gt;$F$20, (VLOOKUP($F$20,Tablas!$A$747:$G$749,4,TRUE)),
(IF($F$20=4,(IF(4-$F$22=0, 0,
(IF(4-$F$22=1, (VLOOKUP(1,Tablas!$A$747:$G$749,4,TRUE)),
(IF(4-$F$22=2, (VLOOKUP(2,Tablas!$A$747:$G$749,4,TRUE)),
(IF(4-$F$22=3, (VLOOKUP(3,Tablas!$A$747:$G$749,4,TRUE)),
(IF(4-$F$22=4, (VLOOKUP(3,Tablas!$A$747:$G$749,4,TRUE)),
0)))))))))),
(IF($F$20=5,(IF(5-$F$22=0, (VLOOKUP(1,Tablas!$A$747:$G$749,4,TRUE)),
(IF(5-$F$22=1, (VLOOKUP(1,Tablas!$A$747:$G$749,4,TRUE)),
(IF(5-$F$22=2, (VLOOKUP(2,Tablas!$A$747:$G$749,4,TRUE)),
(IF(5-$F$22=3, (VLOOKUP(3,Tablas!$A$747:$G$749,4,TRUE)),
(IF(5-$F$22=4, (VLOOKUP(3,Tablas!$A$747:$G$749,4,TRUE)),
(VLOOKUP(3,Tablas!$A$747:$G$749,4,TRUE)))))))))))),
(IF($F$20=6,(IF(6-$F$22=0, (VLOOKUP(2,Tablas!$A$747:$G$749,4,TRUE)),
(IF(6-$F$22=1, (VLOOKUP(2,Tablas!$A$747:$G$749,4,TRUE)),
(IF(6-$F$22=2, (VLOOKUP(2,Tablas!$A$747:$G$749,4,TRUE)),
(IF(6-$F$22=3, (VLOOKUP(3,Tablas!$A$747:$G$749,4,TRUE)),
(IF(6-$F$22=4, (VLOOKUP(3,Tablas!$A$747:$G$749,4,TRUE)),
(VLOOKUP(3,Tablas!$A$747:$G$749,4,TRUE)))))))))))),
(IF($F$20&gt;6,(IF(7-$F$22=0, (VLOOKUP(3,Tablas!$A$747:$G$749,4,TRUE)),
(IF(7-$F$22=1, (VLOOKUP(3,Tablas!$A$747:$G$749,4,TRUE)),
(IF(7-$F$22=2, (VLOOKUP(3,Tablas!$A$747:$G$749,4,TRUE)),
(IF(7-$F$22=3, (VLOOKUP(3,Tablas!$A$747:$G$749,4,TRUE)),
(IF(7-$F$22=4, (VLOOKUP(3,Tablas!$A$747:$G$749,4,TRUE)),
(VLOOKUP(3,Tablas!$A$747:$G$749,4,TRUE)))))))))))),
(IF($F$20=3,(IF(3-$F$22=0,0,
(IF(3-$F$22=1,(VLOOKUP(1,Tablas!$A$747:$G$749,4,TRUE)),
(IF(3-$F$22=2, (VLOOKUP(2,Tablas!$A$747:$G$749,4,TRUE)),
(VLOOKUP(3,Tablas!$A$747:$G$749,4,TRUE)))))))),
(IF($F$20=2,(IF(2-$F$22=0, 0,
(IF(2-$F$22=1,(VLOOKUP(1,Tablas!$A$747:$G$749,4,TRUE)),
(IF(2-$F$22=2, (VLOOKUP(2,Tablas!$A$747:$G$749,4,TRUE)),
         0)))))),
(IF($F$20=1,(IF(1-$F$22=0, 0,
(IF(1-$F$22=1,(VLOOKUP(1,Tablas!$A$747:$G$749,4,TRUE)),0)))),0)))))))))))))))))))</f>
        <v>762.57500000000005</v>
      </c>
      <c r="I55" s="334">
        <f>IF($F$18=1,
(IF($F$20=0, 0,
 (IF($F$22&gt;$F$20, (VLOOKUP($F$20,Tablas!$A$747:$G$749,5,TRUE)),
(IF($F$20&gt;4,(IF($F$22=0, (VLOOKUP(3,Tablas!$A$747:$G$749,5,TRUE)),
(IF($F$22=1, (VLOOKUP(3,Tablas!$A$747:$G$749,5,TRUE)),
(IF($F$22=2, (VLOOKUP(3,Tablas!$A$747:$G$749,5,TRUE)),
(VLOOKUP(3,Tablas!$A$747:$G$749,5,TRUE)))))))),
(IF($F$20=4,(IF(4-$F$22=0,(VLOOKUP(2,Tablas!$A$747:$G$749,5,TRUE)),
(IF(4-$F$22=1,(VLOOKUP(2,Tablas!$A$747:$G$749,5,TRUE)),
(IF(4-$F$22=2, (VLOOKUP(2,Tablas!$A$747:$G$749,5,TRUE)),
(VLOOKUP(3,Tablas!$A$747:$G$749,5,TRUE)))))))),
(IF($F$20=3,(IF(3-$F$22=0,(VLOOKUP(1,Tablas!$A$747:$G$749,5,TRUE)),
(IF(3-$F$22=1,(VLOOKUP(1,Tablas!$A$747:$G$749,5,TRUE)),
(IF(3-$F$22=2, (VLOOKUP(2,Tablas!$A$747:$G$749,5,TRUE)),
(VLOOKUP(3,Tablas!$A$747:$G$749,5,TRUE)))))))),
(IF($F$20=2,(IF(2-$F$22=0, 0,
(IF(2-$F$22=1,(VLOOKUP(1,Tablas!$A$747:$G$749,5,TRUE)),
(IF(2-$F$22=2, (VLOOKUP(2,Tablas!$A$747:$G$749,5,TRUE)),
         0)))))),
(IF($F$20=1,(IF(1-$F$22=0, 0,
(IF(1-$F$22=1,(VLOOKUP(1,Tablas!$A$747:$G$749,5,TRUE)),0)))),0)))))))))))))),
(IF($F$20=0, 0,
 (IF($F$22&gt;$F$20, (VLOOKUP($F$20,Tablas!$A$747:$G$749,5,TRUE)),
(IF($F$20=4,(IF(4-$F$22=0, 0,
(IF(4-$F$22=1, (VLOOKUP(1,Tablas!$A$747:$G$749,5,TRUE)),
(IF(4-$F$22=2, (VLOOKUP(2,Tablas!$A$747:$G$749,5,TRUE)),
(IF(4-$F$22=3, (VLOOKUP(3,Tablas!$A$747:$G$749,5,TRUE)),
(IF(4-$F$22=4, (VLOOKUP(3,Tablas!$A$747:$G$749,5,TRUE)),
0)))))))))),
(IF($F$20=5,(IF(5-$F$22=0, (VLOOKUP(1,Tablas!$A$747:$G$749,5,TRUE)),
(IF(5-$F$22=1, (VLOOKUP(1,Tablas!$A$747:$G$749,5,TRUE)),
(IF(5-$F$22=2, (VLOOKUP(2,Tablas!$A$747:$G$749,5,TRUE)),
(IF(5-$F$22=3, (VLOOKUP(3,Tablas!$A$747:$G$749,5,TRUE)),
(IF(5-$F$22=4, (VLOOKUP(3,Tablas!$A$747:$G$749,5,TRUE)),
(VLOOKUP(3,Tablas!$A$747:$G$749,5,TRUE)))))))))))),
(IF($F$20=6,(IF(6-$F$22=0, (VLOOKUP(2,Tablas!$A$747:$G$749,5,TRUE)),
(IF(6-$F$22=1, (VLOOKUP(2,Tablas!$A$747:$G$749,5,TRUE)),
(IF(6-$F$22=2, (VLOOKUP(2,Tablas!$A$747:$G$749,5,TRUE)),
(IF(6-$F$22=3, (VLOOKUP(3,Tablas!$A$747:$G$749,5,TRUE)),
(IF(6-$F$22=4, (VLOOKUP(3,Tablas!$A$747:$G$749,5,TRUE)),
(VLOOKUP(3,Tablas!$A$747:$G$749,5,TRUE)))))))))))),
(IF($F$20&gt;6,(IF(7-$F$22=0, (VLOOKUP(3,Tablas!$A$747:$G$749,5,TRUE)),
(IF(7-$F$22=1, (VLOOKUP(3,Tablas!$A$747:$G$749,5,TRUE)),
(IF(7-$F$22=2, (VLOOKUP(3,Tablas!$A$747:$G$749,5,TRUE)),
(IF(7-$F$22=3, (VLOOKUP(3,Tablas!$A$747:$G$749,5,TRUE)),
(IF(7-$F$22=4, (VLOOKUP(3,Tablas!$A$747:$G$749,5,TRUE)),
(VLOOKUP(3,Tablas!$A$747:$G$749,5,TRUE)))))))))))),
(IF($F$20=3,(IF(3-$F$22=0,0,
(IF(3-$F$22=1,(VLOOKUP(1,Tablas!$A$747:$G$749,5,TRUE)),
(IF(3-$F$22=2, (VLOOKUP(2,Tablas!$A$747:$G$749,5,TRUE)),
(VLOOKUP(3,Tablas!$A$747:$G$749,5,TRUE)))))))),
(IF($F$20=2,(IF(2-$F$22=0, 0,
(IF(2-$F$22=1,(VLOOKUP(1,Tablas!$A$747:$G$749,5,TRUE)),
(IF(2-$F$22=2, (VLOOKUP(2,Tablas!$A$747:$G$749,5,TRUE)),
         0)))))),
(IF($F$20=1,(IF(1-$F$22=0, 0,
(IF(1-$F$22=1,(VLOOKUP(1,Tablas!$A$747:$G$749,5,TRUE)),0)))),0)))))))))))))))))))</f>
        <v>645.97500000000002</v>
      </c>
      <c r="J55" s="334">
        <f>IF($F$18=1,
(IF($F$20=0, 0,
 (IF($F$22&gt;$F$20, (VLOOKUP($F$20,Tablas!$A$747:$G$749,6,TRUE)),
(IF($F$20&gt;4,(IF($F$22=0, (VLOOKUP(3,Tablas!$A$747:$G$749,6,TRUE)),
(IF($F$22=1, (VLOOKUP(3,Tablas!$A$747:$G$749,6,TRUE)),
(IF($F$22=2, (VLOOKUP(3,Tablas!$A$747:$G$749,6,TRUE)),
(VLOOKUP(3,Tablas!$A$747:$G$749,6,TRUE)))))))),
(IF($F$20=4,(IF(4-$F$22=0,(VLOOKUP(2,Tablas!$A$747:$G$749,6,TRUE)),
(IF(4-$F$22=1,(VLOOKUP(2,Tablas!$A$747:$G$749,6,TRUE)),
(IF(4-$F$22=2, (VLOOKUP(2,Tablas!$A$747:$G$749,6,TRUE)),
(VLOOKUP(3,Tablas!$A$747:$G$749,6,TRUE)))))))),
(IF($F$20=3,(IF(3-$F$22=0,(VLOOKUP(1,Tablas!$A$747:$G$749,6,TRUE)),
(IF(3-$F$22=1,(VLOOKUP(1,Tablas!$A$747:$G$749,6,TRUE)),
(IF(3-$F$22=2, (VLOOKUP(2,Tablas!$A$747:$G$749,6,TRUE)),
(VLOOKUP(3,Tablas!$A$747:$G$749,6,TRUE)))))))),
(IF($F$20=2,(IF(2-$F$22=0, 0,
(IF(2-$F$22=1,(VLOOKUP(1,Tablas!$A$747:$G$749,6,TRUE)),
(IF(2-$F$22=2, (VLOOKUP(2,Tablas!$A$747:$G$749,6,TRUE)),
         0)))))),
(IF($F$20=1,(IF(1-$F$22=0, 0,
(IF(1-$F$22=1,(VLOOKUP(1,Tablas!$A$747:$G$749,6,TRUE)),0)))),0)))))))))))))),
(IF($F$20=0, 0,
 (IF($F$22&gt;$F$20, (VLOOKUP($F$20,Tablas!$A$747:$G$749,6,TRUE)),
(IF($F$20=4,(IF(4-$F$22=0, 0,
(IF(4-$F$22=1, (VLOOKUP(1,Tablas!$A$747:$G$749,6,TRUE)),
(IF(4-$F$22=2, (VLOOKUP(2,Tablas!$A$747:$G$749,6,TRUE)),
(IF(4-$F$22=3, (VLOOKUP(3,Tablas!$A$747:$G$749,6,TRUE)),
(IF(4-$F$22=4, (VLOOKUP(3,Tablas!$A$747:$G$749,6,TRUE)),
0)))))))))),
(IF($F$20=5,(IF(5-$F$22=0, (VLOOKUP(1,Tablas!$A$747:$G$749,6,TRUE)),
(IF(5-$F$22=1, (VLOOKUP(1,Tablas!$A$747:$G$749,6,TRUE)),
(IF(5-$F$22=2, (VLOOKUP(2,Tablas!$A$747:$G$749,6,TRUE)),
(IF(5-$F$22=3, (VLOOKUP(3,Tablas!$A$747:$G$749,6,TRUE)),
(IF(5-$F$22=4, (VLOOKUP(3,Tablas!$A$747:$G$749,6,TRUE)),
(VLOOKUP(3,Tablas!$A$747:$G$749,6,TRUE)))))))))))),
(IF($F$20=6,(IF(6-$F$22=0, (VLOOKUP(2,Tablas!$A$747:$G$749,6,TRUE)),
(IF(6-$F$22=1, (VLOOKUP(2,Tablas!$A$747:$G$749,6,TRUE)),
(IF(6-$F$22=2, (VLOOKUP(2,Tablas!$A$747:$G$749,6,TRUE)),
(IF(6-$F$22=3, (VLOOKUP(3,Tablas!$A$747:$G$749,6,TRUE)),
(IF(6-$F$22=4, (VLOOKUP(3,Tablas!$A$747:$G$749,6,TRUE)),
(VLOOKUP(3,Tablas!$A$747:$G$749,6,TRUE)))))))))))),
(IF($F$20&gt;6,(IF(7-$F$22=0, (VLOOKUP(3,Tablas!$A$747:$G$749,6,TRUE)),
(IF(7-$F$22=1, (VLOOKUP(3,Tablas!$A$747:$G$749,6,TRUE)),
(IF(7-$F$22=2, (VLOOKUP(3,Tablas!$A$747:$G$749,6,TRUE)),
(IF(7-$F$22=3, (VLOOKUP(3,Tablas!$A$747:$G$749,6,TRUE)),
(IF(7-$F$22=4, (VLOOKUP(3,Tablas!$A$747:$G$749,6,TRUE)),
(VLOOKUP(3,Tablas!$A$747:$G$749,6,TRUE)))))))))))),
(IF($F$20=3,(IF(3-$F$22=0,0,
(IF(3-$F$22=1,(VLOOKUP(1,Tablas!$A$747:$G$749,6,TRUE)),
(IF(3-$F$22=2, (VLOOKUP(2,Tablas!$A$747:$G$749,6,TRUE)),
(VLOOKUP(3,Tablas!$A$747:$G$749,6,TRUE)))))))),
(IF($F$20=2,(IF(2-$F$22=0, 0,
(IF(2-$F$22=1,(VLOOKUP(1,Tablas!$A$747:$G$749,6,TRUE)),
(IF(2-$F$22=2, (VLOOKUP(2,Tablas!$A$747:$G$749,6,TRUE)),
         0)))))),
(IF($F$20=1,(IF(1-$F$22=0, 0,
(IF(1-$F$22=1,(VLOOKUP(1,Tablas!$A$747:$G$749,6,TRUE)),0)))),0)))))))))))))))))))</f>
        <v>560.45000000000005</v>
      </c>
      <c r="K55" s="335">
        <f>IF($F$18=1,
(IF($F$20=0, 0,
 (IF($F$22&gt;$F$20, (VLOOKUP($F$20,Tablas!$A$747:$G$749,7,TRUE)),
(IF($F$20&gt;4,(IF($F$22=0, (VLOOKUP(3,Tablas!$A$747:$G$749,7,TRUE)),
(IF($F$22=1, (VLOOKUP(3,Tablas!$A$747:$G$749,7,TRUE)),
(IF($F$22=2, (VLOOKUP(3,Tablas!$A$747:$G$749,7,TRUE)),
(VLOOKUP(3,Tablas!$A$747:$G$749,7,TRUE)))))))),
(IF($F$20=4,(IF(4-$F$22=0,(VLOOKUP(2,Tablas!$A$747:$G$749,7,TRUE)),
(IF(4-$F$22=1,(VLOOKUP(2,Tablas!$A$747:$G$749,7,TRUE)),
(IF(4-$F$22=2, (VLOOKUP(2,Tablas!$A$747:$G$749,7,TRUE)),
(VLOOKUP(3,Tablas!$A$747:$G$749,7,TRUE)))))))),
(IF($F$20=3,(IF(3-$F$22=0,(VLOOKUP(1,Tablas!$A$747:$G$749,7,TRUE)),
(IF(3-$F$22=1,(VLOOKUP(1,Tablas!$A$747:$G$749,7,TRUE)),
(IF(3-$F$22=2, (VLOOKUP(2,Tablas!$A$747:$G$749,7,TRUE)),
(VLOOKUP(3,Tablas!$A$747:$G$749,7,TRUE)))))))),
(IF($F$20=2,(IF(2-$F$22=0, 0,
(IF(2-$F$22=1,(VLOOKUP(1,Tablas!$A$747:$G$749,7,TRUE)),
(IF(2-$F$22=2, (VLOOKUP(2,Tablas!$A$747:$G$749,7,TRUE)),
         0)))))),
(IF($F$20=1,(IF(1-$F$22=0, 0,
(IF(1-$F$22=1,(VLOOKUP(1,Tablas!$A$747:$G$749,7,TRUE)),0)))),0)))))))))))))),
(IF($F$20=0, 0,
 (IF($F$22&gt;$F$20, (VLOOKUP($F$20,Tablas!$A$747:$G$749,7,TRUE)),
(IF($F$20=4,(IF(4-$F$22=0, 0,
(IF(4-$F$22=1, (VLOOKUP(1,Tablas!$A$747:$G$749,7,TRUE)),
(IF(4-$F$22=2, (VLOOKUP(2,Tablas!$A$747:$G$749,7,TRUE)),
(IF(4-$F$22=3, (VLOOKUP(3,Tablas!$A$747:$G$749,7,TRUE)),
(IF(4-$F$22=4, (VLOOKUP(3,Tablas!$A$747:$G$749,7,TRUE)),
0)))))))))),
(IF($F$20=5,(IF(5-$F$22=0, (VLOOKUP(1,Tablas!$A$747:$G$749,7,TRUE)),
(IF(5-$F$22=1, (VLOOKUP(1,Tablas!$A$747:$G$749,7,TRUE)),
(IF(5-$F$22=2, (VLOOKUP(2,Tablas!$A$747:$G$749,7,TRUE)),
(IF(5-$F$22=3, (VLOOKUP(3,Tablas!$A$747:$G$749,7,TRUE)),
(IF(5-$F$22=4, (VLOOKUP(3,Tablas!$A$747:$G$749,7,TRUE)),
(VLOOKUP(3,Tablas!$A$747:$G$749,7,TRUE)))))))))))),
(IF($F$20=6,(IF(6-$F$22=0, (VLOOKUP(2,Tablas!$A$747:$G$749,7,TRUE)),
(IF(6-$F$22=1, (VLOOKUP(2,Tablas!$A$747:$G$749,7,TRUE)),
(IF(6-$F$22=2, (VLOOKUP(2,Tablas!$A$747:$G$749,7,TRUE)),
(IF(6-$F$22=3, (VLOOKUP(3,Tablas!$A$747:$G$749,7,TRUE)),
(IF(6-$F$22=4, (VLOOKUP(3,Tablas!$A$747:$G$749,7,TRUE)),
(VLOOKUP(3,Tablas!$A$747:$G$749,7,TRUE)))))))))))),
(IF($F$20&gt;6,(IF(7-$F$22=0, (VLOOKUP(3,Tablas!$A$747:$G$749,7,TRUE)),
(IF(7-$F$22=1, (VLOOKUP(3,Tablas!$A$747:$G$749,7,TRUE)),
(IF(7-$F$22=2, (VLOOKUP(3,Tablas!$A$747:$G$749,7,TRUE)),
(IF(7-$F$22=3, (VLOOKUP(3,Tablas!$A$747:$G$749,7,TRUE)),
(IF(7-$F$22=4, (VLOOKUP(3,Tablas!$A$747:$G$749,7,TRUE)),
(VLOOKUP(3,Tablas!$A$747:$G$749,7,TRUE)))))))))))),
(IF($F$20=3,(IF(3-$F$22=0,0,
(IF(3-$F$22=1,(VLOOKUP(1,Tablas!$A$747:$G$749,7,TRUE)),
(IF(3-$F$22=2, (VLOOKUP(2,Tablas!$A$747:$G$749,7,TRUE)),
(VLOOKUP(3,Tablas!$A$747:$G$749,7,TRUE)))))))),
(IF($F$20=2,(IF(2-$F$22=0, 0,
(IF(2-$F$22=1,(VLOOKUP(1,Tablas!$A$747:$G$749,7,TRUE)),
(IF(2-$F$22=2, (VLOOKUP(2,Tablas!$A$747:$G$749,7,TRUE)),
         0)))))),
(IF($F$20=1,(IF(1-$F$22=0, 0,
(IF(1-$F$22=1,(VLOOKUP(1,Tablas!$A$747:$G$749,7,TRUE)),0)))),0)))))))))))))))))))</f>
        <v>434.77500000000003</v>
      </c>
    </row>
    <row r="56" spans="1:12" s="116" customFormat="1" ht="20">
      <c r="A56" s="140"/>
      <c r="B56" s="154"/>
      <c r="C56" s="99"/>
      <c r="D56" s="361"/>
      <c r="E56" s="461" t="s">
        <v>42</v>
      </c>
      <c r="F56" s="462"/>
      <c r="G56" s="340">
        <f>SUM(G53:G55)</f>
        <v>21248.15</v>
      </c>
      <c r="H56" s="340">
        <f>SUM(H53:H55)</f>
        <v>18624.100000000002</v>
      </c>
      <c r="I56" s="340">
        <f>SUM(I53:I55)</f>
        <v>15228.400000000001</v>
      </c>
      <c r="J56" s="340">
        <f>SUM(J53:J55)</f>
        <v>13205.225000000002</v>
      </c>
      <c r="K56" s="341">
        <f>SUM(K53:K55)</f>
        <v>10241.275000000001</v>
      </c>
    </row>
    <row r="57" spans="1:12" s="116" customFormat="1" ht="42" customHeight="1">
      <c r="A57" s="140"/>
      <c r="B57" s="270"/>
      <c r="C57" s="99"/>
      <c r="D57" s="361"/>
      <c r="E57" s="474" t="s">
        <v>80</v>
      </c>
      <c r="F57" s="475"/>
      <c r="G57" s="373">
        <f>IF('INGRESO DE DATOS'!$H$20,G56*-25%,0)</f>
        <v>0</v>
      </c>
      <c r="H57" s="373">
        <f>IF('INGRESO DE DATOS'!$H$20,H56*-25%,0)</f>
        <v>0</v>
      </c>
      <c r="I57" s="373">
        <f>IF('INGRESO DE DATOS'!$H$20,I56*-25%,0)</f>
        <v>0</v>
      </c>
      <c r="J57" s="373">
        <f>IF('INGRESO DE DATOS'!$H$20,J56*-25%,0)</f>
        <v>0</v>
      </c>
      <c r="K57" s="373">
        <f>IF('INGRESO DE DATOS'!$H$20,K56*-25%,0)</f>
        <v>0</v>
      </c>
    </row>
    <row r="58" spans="1:12" s="116" customFormat="1" ht="20">
      <c r="A58" s="140"/>
      <c r="B58" s="164"/>
      <c r="C58" s="99"/>
      <c r="D58" s="361"/>
      <c r="E58" s="458" t="s">
        <v>43</v>
      </c>
      <c r="F58" s="459"/>
      <c r="G58" s="334">
        <v>75</v>
      </c>
      <c r="H58" s="334">
        <v>75</v>
      </c>
      <c r="I58" s="334">
        <v>75</v>
      </c>
      <c r="J58" s="334">
        <v>75</v>
      </c>
      <c r="K58" s="335">
        <v>75</v>
      </c>
    </row>
    <row r="59" spans="1:12" s="120" customFormat="1" ht="20" hidden="1">
      <c r="A59" s="140"/>
      <c r="B59" s="164"/>
      <c r="C59" s="99"/>
      <c r="D59" s="361"/>
      <c r="E59" s="333" t="s">
        <v>58</v>
      </c>
      <c r="F59" s="334"/>
      <c r="G59" s="334">
        <f>(G56+G58)*0%</f>
        <v>0</v>
      </c>
      <c r="H59" s="334">
        <f t="shared" ref="H59:K59" si="6">(H56+H58)*0%</f>
        <v>0</v>
      </c>
      <c r="I59" s="334">
        <f t="shared" si="6"/>
        <v>0</v>
      </c>
      <c r="J59" s="334">
        <f t="shared" si="6"/>
        <v>0</v>
      </c>
      <c r="K59" s="335">
        <f t="shared" si="6"/>
        <v>0</v>
      </c>
      <c r="L59" s="116"/>
    </row>
    <row r="60" spans="1:12" ht="20">
      <c r="A60" s="140"/>
      <c r="B60" s="164"/>
      <c r="C60" s="99"/>
      <c r="D60" s="361"/>
      <c r="E60" s="362" t="s">
        <v>54</v>
      </c>
      <c r="F60" s="363"/>
      <c r="G60" s="363">
        <f>SUM(G56:G59)</f>
        <v>21323.15</v>
      </c>
      <c r="H60" s="363">
        <f>SUM(H56:H59)</f>
        <v>18699.100000000002</v>
      </c>
      <c r="I60" s="363">
        <f>SUM(I56:I59)</f>
        <v>15303.400000000001</v>
      </c>
      <c r="J60" s="363">
        <f>SUM(J56:J59)</f>
        <v>13280.225000000002</v>
      </c>
      <c r="K60" s="364">
        <f>SUM(K56:K59)</f>
        <v>10316.275000000001</v>
      </c>
      <c r="L60" s="116"/>
    </row>
    <row r="61" spans="1:12" ht="20">
      <c r="A61" s="165"/>
      <c r="B61" s="166"/>
      <c r="C61" s="99"/>
      <c r="D61" s="361"/>
      <c r="E61" s="358" t="s">
        <v>46</v>
      </c>
      <c r="F61" s="359"/>
      <c r="G61" s="359">
        <f>SUM(G56:G57)</f>
        <v>21248.15</v>
      </c>
      <c r="H61" s="359">
        <f t="shared" ref="H61:K61" si="7">SUM(H56:H57)</f>
        <v>18624.100000000002</v>
      </c>
      <c r="I61" s="359">
        <f t="shared" si="7"/>
        <v>15228.400000000001</v>
      </c>
      <c r="J61" s="359">
        <f t="shared" si="7"/>
        <v>13205.225000000002</v>
      </c>
      <c r="K61" s="360">
        <f t="shared" si="7"/>
        <v>10241.275000000001</v>
      </c>
      <c r="L61" s="120"/>
    </row>
    <row r="62" spans="1:12" ht="20">
      <c r="A62" s="140"/>
      <c r="B62" s="153"/>
      <c r="C62" s="99"/>
      <c r="D62" s="361"/>
      <c r="E62" s="342" t="s">
        <v>47</v>
      </c>
      <c r="F62" s="343"/>
      <c r="G62" s="343">
        <f>G60+(G61*3)</f>
        <v>85067.6</v>
      </c>
      <c r="H62" s="343">
        <f t="shared" ref="H62:I62" si="8">H60+(H61*3)</f>
        <v>74571.400000000009</v>
      </c>
      <c r="I62" s="343">
        <f t="shared" si="8"/>
        <v>60988.600000000006</v>
      </c>
      <c r="J62" s="343">
        <f t="shared" ref="J62:K62" si="9">J60+(J61*3)</f>
        <v>52895.900000000009</v>
      </c>
      <c r="K62" s="344">
        <f t="shared" si="9"/>
        <v>41040.100000000006</v>
      </c>
      <c r="L62" s="116"/>
    </row>
    <row r="63" spans="1:12" ht="20">
      <c r="A63" s="140"/>
      <c r="B63" s="164"/>
      <c r="C63" s="99"/>
      <c r="D63" s="361"/>
      <c r="E63" s="455" t="s">
        <v>44</v>
      </c>
      <c r="F63" s="455"/>
      <c r="G63" s="345">
        <f>IF($F$18=1,IF($F$20=0,0,IF($F$22=0,0,IF($F$22=1,(VLOOKUP(1,Tablas!$A$747:$G$749,3,TRUE)),(VLOOKUP(2,Tablas!$A$747:$G$749,3,TRUE))))),
IF($F$20=0,0,IF($F$22=0,0,IF($F$22=1,(VLOOKUP(1,Tablas!$A$747:$G$749,3,TRUE)),IF($F$22=2,(VLOOKUP(2,Tablas!$A$747:$G$749,3,TRUE)), (VLOOKUP(3,Tablas!$A$747:$G$749,3,TRUE)))))))</f>
        <v>1479.2250000000001</v>
      </c>
      <c r="H63" s="345">
        <f>IF($F$18=1,IF($F$20=0,0,IF($F$22=0,0,IF($F$22=1,(VLOOKUP(1,Tablas!$A$747:$G$749,4,TRUE)),(VLOOKUP(2,Tablas!$A$747:$G$749,4,TRUE))))),
IF($F$20=0,0,IF($F$22=0,0,IF($F$22=1,(VLOOKUP(1,Tablas!$A$747:$G$749,4,TRUE)),IF($F$22=2,(VLOOKUP(2,Tablas!$A$747:$G$749,4,TRUE)), (VLOOKUP(3,Tablas!$A$747:$G$749,4,TRUE)))))))</f>
        <v>1296.625</v>
      </c>
      <c r="I63" s="345">
        <f>IF($F$18=1,IF($F$20=0,0,IF($F$22=0,0,IF($F$22=1,(VLOOKUP(1,Tablas!$A$747:$G$749,5,TRUE)),(VLOOKUP(2,Tablas!$A$747:$G$749,5,TRUE))))),
IF($F$20=0,0,IF($F$22=0,0,IF($F$22=1,(VLOOKUP(1,Tablas!$A$747:$G$749,5,TRUE)),IF($F$22=2,(VLOOKUP(2,Tablas!$A$747:$G$749,5,TRUE)), (VLOOKUP(3,Tablas!$A$747:$G$749,5,TRUE)))))))</f>
        <v>1098.075</v>
      </c>
      <c r="J63" s="345">
        <f>IF($F$18=1,IF($F$20=0,0,IF($F$22=0,0,IF($F$22=1,(VLOOKUP(1,Tablas!$A$747:$G$749,6,TRUE)),(VLOOKUP(2,Tablas!$A$747:$G$749,6,TRUE))))),
IF($F$20=0,0,IF($F$22=0,0,IF($F$22=1,(VLOOKUP(1,Tablas!$A$747:$G$749,6,TRUE)),IF($F$22=2,(VLOOKUP(2,Tablas!$A$747:$G$749,6,TRUE)), (VLOOKUP(3,Tablas!$A$747:$G$749,6,TRUE)))))))</f>
        <v>952.05000000000007</v>
      </c>
      <c r="K63" s="345">
        <f>IF($F$18=1,IF($F$20=0,0,IF($F$22=0,0,IF($F$22=1,(VLOOKUP(1,Tablas!$A$747:$G$749,7,TRUE)),(VLOOKUP(2,Tablas!$A$747:$G$749,7,TRUE))))),
IF($F$20=0,0,IF($F$22=0,0,IF($F$22=1,(VLOOKUP(1,Tablas!$A$747:$G$749,7,TRUE)),IF($F$22=2,(VLOOKUP(2,Tablas!$A$747:$G$749,7,TRUE)), (VLOOKUP(3,Tablas!$A$747:$G$749,7,TRUE)))))))</f>
        <v>738.65000000000009</v>
      </c>
      <c r="L63" s="116"/>
    </row>
    <row r="64" spans="1:12" ht="20">
      <c r="A64" s="140"/>
      <c r="B64" s="154"/>
      <c r="C64" s="99"/>
      <c r="D64" s="361"/>
      <c r="E64" s="361"/>
      <c r="F64" s="361"/>
      <c r="G64" s="361"/>
      <c r="H64" s="361"/>
      <c r="I64" s="361"/>
      <c r="J64" s="334"/>
      <c r="K64" s="334"/>
      <c r="L64" s="116"/>
    </row>
    <row r="65" spans="1:12" ht="20">
      <c r="A65" s="165"/>
      <c r="B65" s="166"/>
      <c r="C65" s="99"/>
      <c r="D65" s="361"/>
      <c r="E65" s="463" t="s">
        <v>77</v>
      </c>
      <c r="F65" s="463"/>
      <c r="G65" s="463"/>
      <c r="H65" s="463"/>
      <c r="I65" s="463"/>
      <c r="J65" s="463"/>
      <c r="K65" s="463"/>
      <c r="L65" s="116"/>
    </row>
    <row r="66" spans="1:12" ht="20">
      <c r="A66" s="140"/>
      <c r="B66" s="164"/>
      <c r="C66" s="99"/>
      <c r="D66" s="361"/>
      <c r="E66" s="330" t="s">
        <v>40</v>
      </c>
      <c r="F66" s="350"/>
      <c r="G66" s="350">
        <f>VLOOKUP($J$18,Tablas!$A$80:$G$146,3,TRUE)</f>
        <v>2595.6933333333336</v>
      </c>
      <c r="H66" s="350">
        <f>VLOOKUP($J$18,Tablas!$A$80:$G$146,4,TRUE)</f>
        <v>2275.0933333333332</v>
      </c>
      <c r="I66" s="350">
        <f>VLOOKUP($J$18,Tablas!$A$80:$G$146,5,TRUE)</f>
        <v>1853.4133333333334</v>
      </c>
      <c r="J66" s="350">
        <f>VLOOKUP($J$18,Tablas!$A$80:$G$146,6,TRUE)</f>
        <v>1607.1066666666668</v>
      </c>
      <c r="K66" s="351">
        <f>VLOOKUP($J$18,Tablas!$A$80:$G$146,7,TRUE)</f>
        <v>1246.4666666666667</v>
      </c>
      <c r="L66" s="116"/>
    </row>
    <row r="67" spans="1:12" ht="14.25" customHeight="1">
      <c r="A67" s="140"/>
      <c r="B67" s="153"/>
      <c r="C67" s="99"/>
      <c r="D67" s="361"/>
      <c r="E67" s="333" t="s">
        <v>41</v>
      </c>
      <c r="F67" s="334"/>
      <c r="G67" s="334">
        <f>IF($F$18=1,0,(VLOOKUP($J$20,Tablas!$A$80:$G$146,3,TRUE)))</f>
        <v>4320.586666666667</v>
      </c>
      <c r="H67" s="334">
        <f>IF($F$18=1,0,(VLOOKUP($J$20,Tablas!$A$80:$G$146,4,TRUE)))</f>
        <v>3787</v>
      </c>
      <c r="I67" s="334">
        <f>IF($F$18=1,0,(VLOOKUP($J$20,Tablas!$A$80:$G$146,5,TRUE)))</f>
        <v>3095.7733333333335</v>
      </c>
      <c r="J67" s="334">
        <f>IF($F$18=1,0,(VLOOKUP($J$20,Tablas!$A$80:$G$146,6,TRUE)))</f>
        <v>2684.4533333333334</v>
      </c>
      <c r="K67" s="335">
        <f>IF($F$18=1,0,(VLOOKUP($J$20,Tablas!$A$80:$G$146,7,TRUE)))</f>
        <v>2081.8000000000002</v>
      </c>
      <c r="L67" s="116"/>
    </row>
    <row r="68" spans="1:12" ht="26.25" customHeight="1">
      <c r="A68" s="140"/>
      <c r="B68" s="153"/>
      <c r="C68" s="99"/>
      <c r="D68" s="361"/>
      <c r="E68" s="333" t="s">
        <v>56</v>
      </c>
      <c r="F68" s="334"/>
      <c r="G68" s="334">
        <f>IF($F$18=1,
(IF($F$20=0, 0,
 (IF($F$22&gt;$F$20, (VLOOKUP($F$20,Tablas!$A$147:$G$149,3,TRUE)),
(IF($F$20&gt;4,(IF($F$22=0, (VLOOKUP(3,Tablas!$A$147:$G$149,3,TRUE)),
(IF($F$22=1, (VLOOKUP(3,Tablas!$A$147:$G$149,3,TRUE)),
(IF($F$22=2, (VLOOKUP(3,Tablas!$A$147:$G$149,3,TRUE)),
(VLOOKUP(3,Tablas!$A$147:$G$149,3,TRUE)))))))),
(IF($F$20=4,(IF(4-$F$22=0,(VLOOKUP(2,Tablas!$A$147:$G$149,3,TRUE)),
(IF(4-$F$22=1,(VLOOKUP(2,Tablas!$A$147:$G$149,3,TRUE)),
(IF(4-$F$22=2, (VLOOKUP(2,Tablas!$A$147:$G$149,3,TRUE)),
(VLOOKUP(3,Tablas!$A$147:$G$149,3,TRUE)))))))),
(IF($F$20=3,(IF(3-$F$22=0,(VLOOKUP(1,Tablas!$A$147:$G$149,3,TRUE)),
(IF(3-$F$22=1,(VLOOKUP(1,Tablas!$A$147:$G$149,3,TRUE)),
(IF(3-$F$22=2, (VLOOKUP(2,Tablas!$A$147:$G$149,3,TRUE)),
(VLOOKUP(3,Tablas!$A$147:$G$149,3,TRUE)))))))),
(IF($F$20=2,(IF(2-$F$22=0, 0,
(IF(2-$F$22=1,(VLOOKUP(1,Tablas!$A$147:$G$149,3,TRUE)),
(IF(2-$F$22=2, (VLOOKUP(2,Tablas!$A$147:$G$149,3,TRUE)),
         0)))))),
(IF($F$20=1,(IF(1-$F$22=0, 0,
(IF(1-$F$22=1,(VLOOKUP(1,Tablas!$A$147:$G$149,3,TRUE)),0)))),0)))))))))))))),
(IF($F$20=0, 0,
 (IF($F$22&gt;$F$20, (VLOOKUP($F$20,Tablas!$A$147:$G$149,3,TRUE)),
(IF($F$20=4,(IF(4-$F$22=0, 0,
(IF(4-$F$22=1, (VLOOKUP(1,Tablas!$A$147:$G$149,3,TRUE)),
(IF(4-$F$22=2, (VLOOKUP(2,Tablas!$A$147:$G$149,3,TRUE)),
(IF(4-$F$22=3, (VLOOKUP(3,Tablas!$A$147:$G$149,3,TRUE)),
(IF(4-$F$22=4, (VLOOKUP(3,Tablas!$A$147:$G$149,3,TRUE)),
0)))))))))),
(IF($F$20=5,(IF(5-$F$22=0, (VLOOKUP(1,Tablas!$A$147:$G$149,3,TRUE)),
(IF(5-$F$22=1, (VLOOKUP(1,Tablas!$A$147:$G$149,3,TRUE)),
(IF(5-$F$22=2, (VLOOKUP(2,Tablas!$A$147:$G$149,3,TRUE)),
(IF(5-$F$22=3, (VLOOKUP(3,Tablas!$A$147:$G$149,3,TRUE)),
(IF(5-$F$22=4, (VLOOKUP(3,Tablas!$A$147:$G$149,3,TRUE)),
(VLOOKUP(3,Tablas!$A$147:$G$149,3,TRUE)))))))))))),
(IF($F$20=6,(IF(6-$F$22=0, (VLOOKUP(2,Tablas!$A$147:$G$149,3,TRUE)),
(IF(6-$F$22=1, (VLOOKUP(2,Tablas!$A$147:$G$149,3,TRUE)),
(IF(6-$F$22=2, (VLOOKUP(2,Tablas!$A$147:$G$149,3,TRUE)),
(IF(6-$F$22=3, (VLOOKUP(3,Tablas!$A$147:$G$149,3,TRUE)),
(IF(6-$F$22=4, (VLOOKUP(3,Tablas!$A$147:$G$149,3,TRUE)),
(VLOOKUP(3,Tablas!$A$147:$G$149,3,TRUE)))))))))))),
(IF($F$20&gt;6,(IF(7-$F$22=0, (VLOOKUP(3,Tablas!$A$147:$G$149,3,TRUE)),
(IF(7-$F$22=1, (VLOOKUP(3,Tablas!$A$147:$G$149,3,TRUE)),
(IF(7-$F$22=2, (VLOOKUP(3,Tablas!$A$147:$G$149,3,TRUE)),
(IF(7-$F$22=3, (VLOOKUP(3,Tablas!$A$147:$G$149,3,TRUE)),
(IF(7-$F$22=4, (VLOOKUP(3,Tablas!$A$147:$G$149,3,TRUE)),
(VLOOKUP(3,Tablas!$A$147:$G$149,3,TRUE)))))))))))),
(IF($F$20=3,(IF(3-$F$22=0,0,
(IF(3-$F$22=1,(VLOOKUP(1,Tablas!$A$147:$G$149,3,TRUE)),
(IF(3-$F$22=2, (VLOOKUP(2,Tablas!$A$147:$G$149,3,TRUE)),
(VLOOKUP(3,Tablas!$A$147:$G$149,3,TRUE)))))))),
(IF($F$20=2,(IF(2-$F$22=0, 0,
(IF(2-$F$22=1,(VLOOKUP(1,Tablas!$A$147:$G$149,3,TRUE)),
(IF(2-$F$22=2, (VLOOKUP(2,Tablas!$A$147:$G$149,3,TRUE)),
         0)))))),
(IF($F$20=1,(IF(1-$F$22=0, 0,
(IF(1-$F$22=1,(VLOOKUP(1,Tablas!$A$147:$G$149,3,TRUE)),0)))),0)))))))))))))))))))</f>
        <v>295.21333333333337</v>
      </c>
      <c r="H68" s="334">
        <f>IF($F$18=1,
(IF($F$20=0, 0,
 (IF($F$22&gt;$F$20, (VLOOKUP($F$20,Tablas!$A$147:$G$149,4,TRUE)),
(IF($F$20&gt;4,(IF($F$22=0, (VLOOKUP(3,Tablas!$A$147:$G$149,4,TRUE)),
(IF($F$22=1, (VLOOKUP(3,Tablas!$A$147:$G$149,4,TRUE)),
(IF($F$22=2, (VLOOKUP(3,Tablas!$A$147:$G$149,4,TRUE)),
(VLOOKUP(3,Tablas!$A$147:$G$149,4,TRUE)))))))),
(IF($F$20=4,(IF(4-$F$22=0,(VLOOKUP(2,Tablas!$A$147:$G$149,4,TRUE)),
(IF(4-$F$22=1,(VLOOKUP(2,Tablas!$A$147:$G$149,4,TRUE)),
(IF(4-$F$22=2, (VLOOKUP(2,Tablas!$A$147:$G$149,4,TRUE)),
(VLOOKUP(3,Tablas!$A$147:$G$149,4,TRUE)))))))),
(IF($F$20=3,(IF(3-$F$22=0,(VLOOKUP(1,Tablas!$A$147:$G$149,4,TRUE)),
(IF(3-$F$22=1,(VLOOKUP(1,Tablas!$A$147:$G$149,4,TRUE)),
(IF(3-$F$22=2, (VLOOKUP(2,Tablas!$A$147:$G$149,4,TRUE)),
(VLOOKUP(3,Tablas!$A$147:$G$149,4,TRUE)))))))),
(IF($F$20=2,(IF(2-$F$22=0, 0,
(IF(2-$F$22=1,(VLOOKUP(1,Tablas!$A$147:$G$149,4,TRUE)),
(IF(2-$F$22=2, (VLOOKUP(2,Tablas!$A$147:$G$149,4,TRUE)),
         0)))))),
(IF($F$20=1,(IF(1-$F$22=0, 0,
(IF(1-$F$22=1,(VLOOKUP(1,Tablas!$A$147:$G$149,4,TRUE)),0)))),0)))))))))))))),
(IF($F$20=0, 0,
 (IF($F$22&gt;$F$20, (VLOOKUP($F$20,Tablas!$A$147:$G$149,4,TRUE)),
(IF($F$20=4,(IF(4-$F$22=0, 0,
(IF(4-$F$22=1, (VLOOKUP(1,Tablas!$A$147:$G$149,4,TRUE)),
(IF(4-$F$22=2, (VLOOKUP(2,Tablas!$A$147:$G$149,4,TRUE)),
(IF(4-$F$22=3, (VLOOKUP(3,Tablas!$A$147:$G$149,4,TRUE)),
(IF(4-$F$22=4, (VLOOKUP(3,Tablas!$A$147:$G$149,4,TRUE)),
0)))))))))),
(IF($F$20=5,(IF(5-$F$22=0, (VLOOKUP(1,Tablas!$A$147:$G$149,4,TRUE)),
(IF(5-$F$22=1, (VLOOKUP(1,Tablas!$A$147:$G$149,4,TRUE)),
(IF(5-$F$22=2, (VLOOKUP(2,Tablas!$A$147:$G$149,4,TRUE)),
(IF(5-$F$22=3, (VLOOKUP(3,Tablas!$A$147:$G$149,4,TRUE)),
(IF(5-$F$22=4, (VLOOKUP(3,Tablas!$A$147:$G$149,4,TRUE)),
(VLOOKUP(3,Tablas!$A$147:$G$149,4,TRUE)))))))))))),
(IF($F$20=6,(IF(6-$F$22=0, (VLOOKUP(2,Tablas!$A$147:$G$149,4,TRUE)),
(IF(6-$F$22=1, (VLOOKUP(2,Tablas!$A$147:$G$149,4,TRUE)),
(IF(6-$F$22=2, (VLOOKUP(2,Tablas!$A$147:$G$149,4,TRUE)),
(IF(6-$F$22=3, (VLOOKUP(3,Tablas!$A$147:$G$149,4,TRUE)),
(IF(6-$F$22=4, (VLOOKUP(3,Tablas!$A$147:$G$149,4,TRUE)),
(VLOOKUP(3,Tablas!$A$147:$G$149,4,TRUE)))))))))))),
(IF($F$20&gt;6,(IF(7-$F$22=0, (VLOOKUP(3,Tablas!$A$147:$G$149,4,TRUE)),
(IF(7-$F$22=1, (VLOOKUP(3,Tablas!$A$147:$G$149,4,TRUE)),
(IF(7-$F$22=2, (VLOOKUP(3,Tablas!$A$147:$G$149,4,TRUE)),
(IF(7-$F$22=3, (VLOOKUP(3,Tablas!$A$147:$G$149,4,TRUE)),
(IF(7-$F$22=4, (VLOOKUP(3,Tablas!$A$147:$G$149,4,TRUE)),
(VLOOKUP(3,Tablas!$A$147:$G$149,4,TRUE)))))))))))),
(IF($F$20=3,(IF(3-$F$22=0,0,
(IF(3-$F$22=1,(VLOOKUP(1,Tablas!$A$147:$G$149,4,TRUE)),
(IF(3-$F$22=2, (VLOOKUP(2,Tablas!$A$147:$G$149,4,TRUE)),
(VLOOKUP(3,Tablas!$A$147:$G$149,4,TRUE)))))))),
(IF($F$20=2,(IF(2-$F$22=0, 0,
(IF(2-$F$22=1,(VLOOKUP(1,Tablas!$A$147:$G$149,4,TRUE)),
(IF(2-$F$22=2, (VLOOKUP(2,Tablas!$A$147:$G$149,4,TRUE)),
         0)))))),
(IF($F$20=1,(IF(1-$F$22=0, 0,
(IF(1-$F$22=1,(VLOOKUP(1,Tablas!$A$147:$G$149,4,TRUE)),0)))),0)))))))))))))))))))</f>
        <v>258.81333333333333</v>
      </c>
      <c r="I68" s="334">
        <f>IF($F$18=1,
(IF($F$20=0, 0,
 (IF($F$22&gt;$F$20, (VLOOKUP($F$20,Tablas!$A$147:$G$149,5,TRUE)),
(IF($F$20&gt;4,(IF($F$22=0, (VLOOKUP(3,Tablas!$A$147:$G$149,5,TRUE)),
(IF($F$22=1, (VLOOKUP(3,Tablas!$A$147:$G$149,5,TRUE)),
(IF($F$22=2, (VLOOKUP(3,Tablas!$A$147:$G$149,5,TRUE)),
(VLOOKUP(3,Tablas!$A$147:$G$149,5,TRUE)))))))),
(IF($F$20=4,(IF(4-$F$22=0,(VLOOKUP(2,Tablas!$A$147:$G$149,5,TRUE)),
(IF(4-$F$22=1,(VLOOKUP(2,Tablas!$A$147:$G$149,5,TRUE)),
(IF(4-$F$22=2, (VLOOKUP(2,Tablas!$A$147:$G$149,5,TRUE)),
(VLOOKUP(3,Tablas!$A$147:$G$149,5,TRUE)))))))),
(IF($F$20=3,(IF(3-$F$22=0,(VLOOKUP(1,Tablas!$A$147:$G$149,5,TRUE)),
(IF(3-$F$22=1,(VLOOKUP(1,Tablas!$A$147:$G$149,5,TRUE)),
(IF(3-$F$22=2, (VLOOKUP(2,Tablas!$A$147:$G$149,5,TRUE)),
(VLOOKUP(3,Tablas!$A$147:$G$149,5,TRUE)))))))),
(IF($F$20=2,(IF(2-$F$22=0, 0,
(IF(2-$F$22=1,(VLOOKUP(1,Tablas!$A$147:$G$149,5,TRUE)),
(IF(2-$F$22=2, (VLOOKUP(2,Tablas!$A$147:$G$149,5,TRUE)),
         0)))))),
(IF($F$20=1,(IF(1-$F$22=0, 0,
(IF(1-$F$22=1,(VLOOKUP(1,Tablas!$A$147:$G$149,5,TRUE)),0)))),0)))))))))))))),
(IF($F$20=0, 0,
 (IF($F$22&gt;$F$20, (VLOOKUP($F$20,Tablas!$A$147:$G$149,5,TRUE)),
(IF($F$20=4,(IF(4-$F$22=0, 0,
(IF(4-$F$22=1, (VLOOKUP(1,Tablas!$A$147:$G$149,5,TRUE)),
(IF(4-$F$22=2, (VLOOKUP(2,Tablas!$A$147:$G$149,5,TRUE)),
(IF(4-$F$22=3, (VLOOKUP(3,Tablas!$A$147:$G$149,5,TRUE)),
(IF(4-$F$22=4, (VLOOKUP(3,Tablas!$A$147:$G$149,5,TRUE)),
0)))))))))),
(IF($F$20=5,(IF(5-$F$22=0, (VLOOKUP(1,Tablas!$A$147:$G$149,5,TRUE)),
(IF(5-$F$22=1, (VLOOKUP(1,Tablas!$A$147:$G$149,5,TRUE)),
(IF(5-$F$22=2, (VLOOKUP(2,Tablas!$A$147:$G$149,5,TRUE)),
(IF(5-$F$22=3, (VLOOKUP(3,Tablas!$A$147:$G$149,5,TRUE)),
(IF(5-$F$22=4, (VLOOKUP(3,Tablas!$A$147:$G$149,5,TRUE)),
(VLOOKUP(3,Tablas!$A$147:$G$149,5,TRUE)))))))))))),
(IF($F$20=6,(IF(6-$F$22=0, (VLOOKUP(2,Tablas!$A$147:$G$149,5,TRUE)),
(IF(6-$F$22=1, (VLOOKUP(2,Tablas!$A$147:$G$149,5,TRUE)),
(IF(6-$F$22=2, (VLOOKUP(2,Tablas!$A$147:$G$149,5,TRUE)),
(IF(6-$F$22=3, (VLOOKUP(3,Tablas!$A$147:$G$149,5,TRUE)),
(IF(6-$F$22=4, (VLOOKUP(3,Tablas!$A$147:$G$149,5,TRUE)),
(VLOOKUP(3,Tablas!$A$147:$G$149,5,TRUE)))))))))))),
(IF($F$20&gt;6,(IF(7-$F$22=0, (VLOOKUP(3,Tablas!$A$147:$G$149,5,TRUE)),
(IF(7-$F$22=1, (VLOOKUP(3,Tablas!$A$147:$G$149,5,TRUE)),
(IF(7-$F$22=2, (VLOOKUP(3,Tablas!$A$147:$G$149,5,TRUE)),
(IF(7-$F$22=3, (VLOOKUP(3,Tablas!$A$147:$G$149,5,TRUE)),
(IF(7-$F$22=4, (VLOOKUP(3,Tablas!$A$147:$G$149,5,TRUE)),
(VLOOKUP(3,Tablas!$A$147:$G$149,5,TRUE)))))))))))),
(IF($F$20=3,(IF(3-$F$22=0,0,
(IF(3-$F$22=1,(VLOOKUP(1,Tablas!$A$147:$G$149,5,TRUE)),
(IF(3-$F$22=2, (VLOOKUP(2,Tablas!$A$147:$G$149,5,TRUE)),
(VLOOKUP(3,Tablas!$A$147:$G$149,5,TRUE)))))))),
(IF($F$20=2,(IF(2-$F$22=0, 0,
(IF(2-$F$22=1,(VLOOKUP(1,Tablas!$A$147:$G$149,5,TRUE)),
(IF(2-$F$22=2, (VLOOKUP(2,Tablas!$A$147:$G$149,5,TRUE)),
         0)))))),
(IF($F$20=1,(IF(1-$F$22=0, 0,
(IF(1-$F$22=1,(VLOOKUP(1,Tablas!$A$147:$G$149,5,TRUE)),0)))),0)))))))))))))))))))</f>
        <v>219.24</v>
      </c>
      <c r="J68" s="334">
        <f>IF($F$18=1,
(IF($F$20=0, 0,
 (IF($F$22&gt;$F$20, (VLOOKUP($F$20,Tablas!$A$147:$G$149,6,TRUE)),
(IF($F$20&gt;4,(IF($F$22=0, (VLOOKUP(3,Tablas!$A$147:$G$149,6,TRUE)),
(IF($F$22=1, (VLOOKUP(3,Tablas!$A$147:$G$149,6,TRUE)),
(IF($F$22=2, (VLOOKUP(3,Tablas!$A$147:$G$149,6,TRUE)),
(VLOOKUP(3,Tablas!$A$147:$G$149,6,TRUE)))))))),
(IF($F$20=4,(IF(4-$F$22=0,(VLOOKUP(2,Tablas!$A$147:$G$149,6,TRUE)),
(IF(4-$F$22=1,(VLOOKUP(2,Tablas!$A$147:$G$149,6,TRUE)),
(IF(4-$F$22=2, (VLOOKUP(2,Tablas!$A$147:$G$149,6,TRUE)),
(VLOOKUP(3,Tablas!$A$147:$G$149,6,TRUE)))))))),
(IF($F$20=3,(IF(3-$F$22=0,(VLOOKUP(1,Tablas!$A$147:$G$149,6,TRUE)),
(IF(3-$F$22=1,(VLOOKUP(1,Tablas!$A$147:$G$149,6,TRUE)),
(IF(3-$F$22=2, (VLOOKUP(2,Tablas!$A$147:$G$149,6,TRUE)),
(VLOOKUP(3,Tablas!$A$147:$G$149,6,TRUE)))))))),
(IF($F$20=2,(IF(2-$F$22=0, 0,
(IF(2-$F$22=1,(VLOOKUP(1,Tablas!$A$147:$G$149,6,TRUE)),
(IF(2-$F$22=2, (VLOOKUP(2,Tablas!$A$147:$G$149,6,TRUE)),
         0)))))),
(IF($F$20=1,(IF(1-$F$22=0, 0,
(IF(1-$F$22=1,(VLOOKUP(1,Tablas!$A$147:$G$149,6,TRUE)),0)))),0)))))))))))))),
(IF($F$20=0, 0,
 (IF($F$22&gt;$F$20, (VLOOKUP($F$20,Tablas!$A$147:$G$149,6,TRUE)),
(IF($F$20=4,(IF(4-$F$22=0, 0,
(IF(4-$F$22=1, (VLOOKUP(1,Tablas!$A$147:$G$149,6,TRUE)),
(IF(4-$F$22=2, (VLOOKUP(2,Tablas!$A$147:$G$149,6,TRUE)),
(IF(4-$F$22=3, (VLOOKUP(3,Tablas!$A$147:$G$149,6,TRUE)),
(IF(4-$F$22=4, (VLOOKUP(3,Tablas!$A$147:$G$149,6,TRUE)),
0)))))))))),
(IF($F$20=5,(IF(5-$F$22=0, (VLOOKUP(1,Tablas!$A$147:$G$149,6,TRUE)),
(IF(5-$F$22=1, (VLOOKUP(1,Tablas!$A$147:$G$149,6,TRUE)),
(IF(5-$F$22=2, (VLOOKUP(2,Tablas!$A$147:$G$149,6,TRUE)),
(IF(5-$F$22=3, (VLOOKUP(3,Tablas!$A$147:$G$149,6,TRUE)),
(IF(5-$F$22=4, (VLOOKUP(3,Tablas!$A$147:$G$149,6,TRUE)),
(VLOOKUP(3,Tablas!$A$147:$G$149,6,TRUE)))))))))))),
(IF($F$20=6,(IF(6-$F$22=0, (VLOOKUP(2,Tablas!$A$147:$G$149,6,TRUE)),
(IF(6-$F$22=1, (VLOOKUP(2,Tablas!$A$147:$G$149,6,TRUE)),
(IF(6-$F$22=2, (VLOOKUP(2,Tablas!$A$147:$G$149,6,TRUE)),
(IF(6-$F$22=3, (VLOOKUP(3,Tablas!$A$147:$G$149,6,TRUE)),
(IF(6-$F$22=4, (VLOOKUP(3,Tablas!$A$147:$G$149,6,TRUE)),
(VLOOKUP(3,Tablas!$A$147:$G$149,6,TRUE)))))))))))),
(IF($F$20&gt;6,(IF(7-$F$22=0, (VLOOKUP(3,Tablas!$A$147:$G$149,6,TRUE)),
(IF(7-$F$22=1, (VLOOKUP(3,Tablas!$A$147:$G$149,6,TRUE)),
(IF(7-$F$22=2, (VLOOKUP(3,Tablas!$A$147:$G$149,6,TRUE)),
(IF(7-$F$22=3, (VLOOKUP(3,Tablas!$A$147:$G$149,6,TRUE)),
(IF(7-$F$22=4, (VLOOKUP(3,Tablas!$A$147:$G$149,6,TRUE)),
(VLOOKUP(3,Tablas!$A$147:$G$149,6,TRUE)))))))))))),
(IF($F$20=3,(IF(3-$F$22=0,0,
(IF(3-$F$22=1,(VLOOKUP(1,Tablas!$A$147:$G$149,6,TRUE)),
(IF(3-$F$22=2, (VLOOKUP(2,Tablas!$A$147:$G$149,6,TRUE)),
(VLOOKUP(3,Tablas!$A$147:$G$149,6,TRUE)))))))),
(IF($F$20=2,(IF(2-$F$22=0, 0,
(IF(2-$F$22=1,(VLOOKUP(1,Tablas!$A$147:$G$149,6,TRUE)),
(IF(2-$F$22=2, (VLOOKUP(2,Tablas!$A$147:$G$149,6,TRUE)),
         0)))))),
(IF($F$20=1,(IF(1-$F$22=0, 0,
(IF(1-$F$22=1,(VLOOKUP(1,Tablas!$A$147:$G$149,6,TRUE)),0)))),0)))))))))))))))))))</f>
        <v>190.21333333333334</v>
      </c>
      <c r="K68" s="335">
        <f>IF($F$18=1,
(IF($F$20=0, 0,
 (IF($F$22&gt;$F$20, (VLOOKUP($F$20,Tablas!$A$147:$G$149,6,TRUE)),
(IF($F$20&gt;4,(IF($F$22=0, (VLOOKUP(3,Tablas!$A$147:$G$149,6,TRUE)),
(IF($F$22=1, (VLOOKUP(3,Tablas!$A$147:$G$149,6,TRUE)),
(IF($F$22=2, (VLOOKUP(3,Tablas!$A$147:$G$149,6,TRUE)),
(VLOOKUP(3,Tablas!$A$147:$G$149,6,TRUE)))))))),
(IF($F$20=4,(IF(4-$F$22=0,(VLOOKUP(2,Tablas!$A$147:$G$149,6,TRUE)),
(IF(4-$F$22=1,(VLOOKUP(2,Tablas!$A$147:$G$149,6,TRUE)),
(IF(4-$F$22=2, (VLOOKUP(2,Tablas!$A$147:$G$149,6,TRUE)),
(VLOOKUP(3,Tablas!$A$147:$G$149,6,TRUE)))))))),
(IF($F$20=3,(IF(3-$F$22=0,(VLOOKUP(1,Tablas!$A$147:$G$149,6,TRUE)),
(IF(3-$F$22=1,(VLOOKUP(1,Tablas!$A$147:$G$149,6,TRUE)),
(IF(3-$F$22=2, (VLOOKUP(2,Tablas!$A$147:$G$149,6,TRUE)),
(VLOOKUP(3,Tablas!$A$147:$G$149,6,TRUE)))))))),
(IF($F$20=2,(IF(2-$F$22=0, 0,
(IF(2-$F$22=1,(VLOOKUP(1,Tablas!$A$147:$G$149,6,TRUE)),
(IF(2-$F$22=2, (VLOOKUP(2,Tablas!$A$147:$G$149,6,TRUE)),
         0)))))),
(IF($F$20=1,(IF(1-$F$22=0, 0,
(IF(1-$F$22=1,(VLOOKUP(1,Tablas!$A$147:$G$149,6,TRUE)),0)))),0)))))))))))))),
(IF($F$20=0, 0,
 (IF($F$22&gt;$F$20, (VLOOKUP($F$20,Tablas!$A$147:$G$149,6,TRUE)),
(IF($F$20=4,(IF(4-$F$22=0, 0,
(IF(4-$F$22=1, (VLOOKUP(1,Tablas!$A$147:$G$149,6,TRUE)),
(IF(4-$F$22=2, (VLOOKUP(2,Tablas!$A$147:$G$149,6,TRUE)),
(IF(4-$F$22=3, (VLOOKUP(3,Tablas!$A$147:$G$149,6,TRUE)),
(IF(4-$F$22=4, (VLOOKUP(3,Tablas!$A$147:$G$149,6,TRUE)),
0)))))))))),
(IF($F$20=5,(IF(5-$F$22=0, (VLOOKUP(1,Tablas!$A$147:$G$149,6,TRUE)),
(IF(5-$F$22=1, (VLOOKUP(1,Tablas!$A$147:$G$149,6,TRUE)),
(IF(5-$F$22=2, (VLOOKUP(2,Tablas!$A$147:$G$149,6,TRUE)),
(IF(5-$F$22=3, (VLOOKUP(3,Tablas!$A$147:$G$149,6,TRUE)),
(IF(5-$F$22=4, (VLOOKUP(3,Tablas!$A$147:$G$149,6,TRUE)),
(VLOOKUP(3,Tablas!$A$147:$G$149,6,TRUE)))))))))))),
(IF($F$20=6,(IF(6-$F$22=0, (VLOOKUP(2,Tablas!$A$147:$G$149,6,TRUE)),
(IF(6-$F$22=1, (VLOOKUP(2,Tablas!$A$147:$G$149,6,TRUE)),
(IF(6-$F$22=2, (VLOOKUP(2,Tablas!$A$147:$G$149,6,TRUE)),
(IF(6-$F$22=3, (VLOOKUP(3,Tablas!$A$147:$G$149,6,TRUE)),
(IF(6-$F$22=4, (VLOOKUP(3,Tablas!$A$147:$G$149,6,TRUE)),
(VLOOKUP(3,Tablas!$A$147:$G$149,6,TRUE)))))))))))),
(IF($F$20&gt;6,(IF(7-$F$22=0, (VLOOKUP(3,Tablas!$A$147:$G$149,6,TRUE)),
(IF(7-$F$22=1, (VLOOKUP(3,Tablas!$A$147:$G$149,6,TRUE)),
(IF(7-$F$22=2, (VLOOKUP(3,Tablas!$A$147:$G$149,6,TRUE)),
(IF(7-$F$22=3, (VLOOKUP(3,Tablas!$A$147:$G$149,6,TRUE)),
(IF(7-$F$22=4, (VLOOKUP(3,Tablas!$A$147:$G$149,6,TRUE)),
(VLOOKUP(3,Tablas!$A$147:$G$149,6,TRUE)))))))))))),
(IF($F$20=3,(IF(3-$F$22=0,0,
(IF(3-$F$22=1,(VLOOKUP(1,Tablas!$A$147:$G$149,6,TRUE)),
(IF(3-$F$22=2, (VLOOKUP(2,Tablas!$A$147:$G$149,6,TRUE)),
(VLOOKUP(3,Tablas!$A$147:$G$149,6,TRUE)))))))),
(IF($F$20=2,(IF(2-$F$22=0, 0,
(IF(2-$F$22=1,(VLOOKUP(1,Tablas!$A$147:$G$149,6,TRUE)),
(IF(2-$F$22=2, (VLOOKUP(2,Tablas!$A$147:$G$149,6,TRUE)),
         0)))))),
(IF($F$20=1,(IF(1-$F$22=0, 0,
(IF(1-$F$22=1,(VLOOKUP(1,Tablas!$A$147:$G$149,6,TRUE)),0)))),0)))))))))))))))))))</f>
        <v>190.21333333333334</v>
      </c>
      <c r="L68" s="120"/>
    </row>
    <row r="69" spans="1:12" ht="24.75" customHeight="1">
      <c r="A69" s="140"/>
      <c r="B69" s="153"/>
      <c r="C69" s="99"/>
      <c r="D69" s="361"/>
      <c r="E69" s="461" t="s">
        <v>42</v>
      </c>
      <c r="F69" s="462"/>
      <c r="G69" s="340">
        <f>SUM(G66:G68)</f>
        <v>7211.4933333333338</v>
      </c>
      <c r="H69" s="340">
        <f>SUM(H66:H68)</f>
        <v>6320.9066666666668</v>
      </c>
      <c r="I69" s="340">
        <f>SUM(I66:I68)</f>
        <v>5168.4266666666663</v>
      </c>
      <c r="J69" s="340">
        <f>SUM(J66:J68)</f>
        <v>4481.7733333333335</v>
      </c>
      <c r="K69" s="341">
        <f>SUM(K66:K68)</f>
        <v>3518.48</v>
      </c>
      <c r="L69" s="120"/>
    </row>
    <row r="70" spans="1:12" ht="46" customHeight="1">
      <c r="A70" s="140"/>
      <c r="B70" s="164"/>
      <c r="C70" s="99"/>
      <c r="D70" s="361"/>
      <c r="E70" s="474" t="s">
        <v>80</v>
      </c>
      <c r="F70" s="475"/>
      <c r="G70" s="373">
        <f>IF('INGRESO DE DATOS'!$H$20,G69*-25%,0)</f>
        <v>0</v>
      </c>
      <c r="H70" s="373">
        <f>IF('INGRESO DE DATOS'!$H$20,H69*-25%,0)</f>
        <v>0</v>
      </c>
      <c r="I70" s="373">
        <f>IF('INGRESO DE DATOS'!$H$20,I69*-25%,0)</f>
        <v>0</v>
      </c>
      <c r="J70" s="373">
        <f>IF('INGRESO DE DATOS'!$H$20,J69*-25%,0)</f>
        <v>0</v>
      </c>
      <c r="K70" s="382">
        <f>IF('INGRESO DE DATOS'!$H$20,K69*-25%,0)</f>
        <v>0</v>
      </c>
    </row>
    <row r="71" spans="1:12" ht="23.25" customHeight="1">
      <c r="A71" s="140"/>
      <c r="B71" s="153"/>
      <c r="C71" s="99"/>
      <c r="D71" s="361"/>
      <c r="E71" s="458" t="s">
        <v>43</v>
      </c>
      <c r="F71" s="459"/>
      <c r="G71" s="334">
        <v>75</v>
      </c>
      <c r="H71" s="334">
        <v>75</v>
      </c>
      <c r="I71" s="334">
        <v>75</v>
      </c>
      <c r="J71" s="334">
        <v>75</v>
      </c>
      <c r="K71" s="335">
        <v>75</v>
      </c>
    </row>
    <row r="72" spans="1:12" ht="34.5" hidden="1" customHeight="1">
      <c r="A72" s="140"/>
      <c r="B72" s="164"/>
      <c r="C72" s="99"/>
      <c r="D72" s="361"/>
      <c r="E72" s="333" t="s">
        <v>58</v>
      </c>
      <c r="F72" s="334"/>
      <c r="G72" s="334">
        <f>(G69+G71)*0%</f>
        <v>0</v>
      </c>
      <c r="H72" s="334">
        <f t="shared" ref="H72:K72" si="10">(H69+H71)*0%</f>
        <v>0</v>
      </c>
      <c r="I72" s="334">
        <f t="shared" si="10"/>
        <v>0</v>
      </c>
      <c r="J72" s="334">
        <f t="shared" si="10"/>
        <v>0</v>
      </c>
      <c r="K72" s="335">
        <f t="shared" si="10"/>
        <v>0</v>
      </c>
    </row>
    <row r="73" spans="1:12" ht="34.5" customHeight="1">
      <c r="A73" s="140"/>
      <c r="B73" s="153"/>
      <c r="C73" s="99"/>
      <c r="D73" s="361"/>
      <c r="E73" s="362" t="s">
        <v>54</v>
      </c>
      <c r="F73" s="363"/>
      <c r="G73" s="363">
        <f>SUM(G69:G72)</f>
        <v>7286.4933333333338</v>
      </c>
      <c r="H73" s="363">
        <f>SUM(H69:H72)</f>
        <v>6395.9066666666668</v>
      </c>
      <c r="I73" s="363">
        <f>SUM(I69:I72)</f>
        <v>5243.4266666666663</v>
      </c>
      <c r="J73" s="363">
        <f>SUM(J69:J72)</f>
        <v>4556.7733333333335</v>
      </c>
      <c r="K73" s="364">
        <f>SUM(K69:K72)</f>
        <v>3593.48</v>
      </c>
    </row>
    <row r="74" spans="1:12" ht="34.5" customHeight="1">
      <c r="A74" s="140"/>
      <c r="B74" s="164"/>
      <c r="D74" s="361"/>
      <c r="E74" s="358" t="s">
        <v>78</v>
      </c>
      <c r="F74" s="359"/>
      <c r="G74" s="359">
        <f>SUM(G69:G70)</f>
        <v>7211.4933333333338</v>
      </c>
      <c r="H74" s="359">
        <f t="shared" ref="H74:K74" si="11">SUM(H69:H70)</f>
        <v>6320.9066666666668</v>
      </c>
      <c r="I74" s="359">
        <f t="shared" si="11"/>
        <v>5168.4266666666663</v>
      </c>
      <c r="J74" s="359">
        <f t="shared" si="11"/>
        <v>4481.7733333333335</v>
      </c>
      <c r="K74" s="360">
        <f t="shared" si="11"/>
        <v>3518.48</v>
      </c>
    </row>
    <row r="75" spans="1:12" ht="38.25" customHeight="1">
      <c r="A75" s="167"/>
      <c r="B75" s="168"/>
      <c r="D75" s="361"/>
      <c r="E75" s="342" t="s">
        <v>47</v>
      </c>
      <c r="F75" s="343"/>
      <c r="G75" s="343">
        <f>G73+(G74*11)</f>
        <v>86612.92</v>
      </c>
      <c r="H75" s="343">
        <f>H73+(H74*11)</f>
        <v>75925.87999999999</v>
      </c>
      <c r="I75" s="343">
        <f>I73+(I74*11)</f>
        <v>62096.119999999995</v>
      </c>
      <c r="J75" s="343">
        <f>J73+(J74*11)</f>
        <v>53856.28</v>
      </c>
      <c r="K75" s="344">
        <f>K73+(K74*11)</f>
        <v>42296.76</v>
      </c>
    </row>
    <row r="76" spans="1:12" ht="23.25" customHeight="1">
      <c r="A76" s="165"/>
      <c r="B76" s="166"/>
      <c r="D76" s="361"/>
      <c r="E76" s="455" t="s">
        <v>44</v>
      </c>
      <c r="F76" s="455"/>
      <c r="G76" s="345">
        <f>IF($F$18=1,IF($F$20=0,0,IF($F$22=0,0,IF($F$22=1,(VLOOKUP(1,Tablas!$A$147:$G$149,3,TRUE)),(VLOOKUP(2,Tablas!$A$147:$G$149,3,TRUE))))),
IF($F$20=0,0,IF($F$22=0,0,IF($F$22=1,(VLOOKUP(1,Tablas!$A$147:$G$149,3,TRUE)),IF($F$22=2,(VLOOKUP(2,Tablas!$A$147:$G$149,3,TRUE)), (VLOOKUP(3,Tablas!$A$147:$G$149,3,TRUE)))))))</f>
        <v>502.04</v>
      </c>
      <c r="H76" s="345">
        <f>IF($F$18=1,IF($F$20=0,0,IF($F$22=0,0,IF($F$22=1,(VLOOKUP(1,Tablas!$A$147:$G$149,4,TRUE)),(VLOOKUP(2,Tablas!$A$147:$G$149,4,TRUE))))),
IF($F$20=0,0,IF($F$22=0,0,IF($F$22=1,(VLOOKUP(1,Tablas!$A$147:$G$149,4,TRUE)),IF($F$22=2,(VLOOKUP(2,Tablas!$A$147:$G$149,4,TRUE)), (VLOOKUP(3,Tablas!$A$147:$G$149,4,TRUE)))))))</f>
        <v>440.06666666666666</v>
      </c>
      <c r="I76" s="345">
        <f>IF($F$18=1,IF($F$20=0,0,IF($F$22=0,0,IF($F$22=1,(VLOOKUP(1,Tablas!$A$147:$G$149,5,TRUE)),(VLOOKUP(2,Tablas!$A$147:$G$149,5,TRUE))))),
IF($F$20=0,0,IF($F$22=0,0,IF($F$22=1,(VLOOKUP(1,Tablas!$A$147:$G$149,5,TRUE)),IF($F$22=2,(VLOOKUP(2,Tablas!$A$147:$G$149,5,TRUE)), (VLOOKUP(3,Tablas!$A$147:$G$149,5,TRUE)))))))</f>
        <v>372.68</v>
      </c>
      <c r="J76" s="345">
        <f>IF($F$18=1,IF($F$20=0,0,IF($F$22=0,0,IF($F$22=1,(VLOOKUP(1,Tablas!$A$147:$G$149,6,TRUE)),(VLOOKUP(2,Tablas!$A$147:$G$149,6,TRUE))))),
IF($F$20=0,0,IF($F$22=0,0,IF($F$22=1,(VLOOKUP(1,Tablas!$A$147:$G$149,6,TRUE)),IF($F$22=2,(VLOOKUP(2,Tablas!$A$147:$G$149,6,TRUE)), (VLOOKUP(3,Tablas!$A$147:$G$149,6,TRUE)))))))</f>
        <v>323.12</v>
      </c>
      <c r="K76" s="345">
        <f>IF($F$18=1,IF($F$20=0,0,IF($F$22=0,0,IF($F$22=1,(VLOOKUP(1,Tablas!$A$147:$G$149,7,TRUE)),(VLOOKUP(2,Tablas!$A$147:$G$149,7,TRUE))))),
IF($F$20=0,0,IF($F$22=0,0,IF($F$22=1,(VLOOKUP(1,Tablas!$A$147:$G$149,7,TRUE)),IF($F$22=2,(VLOOKUP(2,Tablas!$A$147:$G$149,7,TRUE)), (VLOOKUP(3,Tablas!$A$147:$G$149,7,TRUE)))))))</f>
        <v>250.69333333333336</v>
      </c>
    </row>
    <row r="77" spans="1:12" ht="21.75" customHeight="1">
      <c r="A77" s="140"/>
      <c r="B77" s="153"/>
      <c r="D77" s="361"/>
      <c r="E77" s="477"/>
      <c r="F77" s="477"/>
      <c r="G77" s="477"/>
      <c r="H77" s="477"/>
      <c r="I77" s="477"/>
      <c r="J77" s="477"/>
      <c r="K77" s="477"/>
    </row>
    <row r="78" spans="1:12" ht="21.75" customHeight="1">
      <c r="A78" s="140"/>
      <c r="B78" s="153"/>
      <c r="D78" s="361"/>
      <c r="E78" s="457" t="s">
        <v>82</v>
      </c>
      <c r="F78" s="457"/>
      <c r="G78" s="457"/>
      <c r="H78" s="457"/>
      <c r="I78" s="457"/>
      <c r="J78" s="457"/>
      <c r="K78" s="457"/>
    </row>
    <row r="79" spans="1:12" ht="42" customHeight="1">
      <c r="A79" s="140"/>
      <c r="B79" s="153"/>
      <c r="D79" s="361"/>
      <c r="E79" s="476" t="s">
        <v>57</v>
      </c>
      <c r="F79" s="476"/>
      <c r="G79" s="476"/>
      <c r="H79" s="476"/>
      <c r="I79" s="476"/>
      <c r="J79" s="476"/>
      <c r="K79" s="476"/>
    </row>
    <row r="80" spans="1:12" ht="31.5" customHeight="1">
      <c r="A80" s="165"/>
      <c r="B80" s="166"/>
      <c r="D80" s="361"/>
      <c r="E80" s="476"/>
      <c r="F80" s="476"/>
      <c r="G80" s="476"/>
      <c r="H80" s="476"/>
      <c r="I80" s="476"/>
      <c r="J80" s="476"/>
      <c r="K80" s="476"/>
    </row>
    <row r="81" spans="1:11" ht="31.5" customHeight="1">
      <c r="A81" s="140"/>
      <c r="B81" s="164"/>
      <c r="J81" s="121"/>
      <c r="K81" s="121"/>
    </row>
    <row r="82" spans="1:11" ht="31.5" customHeight="1">
      <c r="A82" s="140"/>
      <c r="B82" s="164"/>
      <c r="J82" s="118"/>
      <c r="K82" s="118"/>
    </row>
    <row r="83" spans="1:11" ht="31.5" customHeight="1">
      <c r="A83" s="140"/>
      <c r="B83" s="164"/>
      <c r="J83" s="118"/>
      <c r="K83" s="118"/>
    </row>
    <row r="84" spans="1:11" ht="31.5" customHeight="1">
      <c r="A84" s="140"/>
      <c r="B84" s="164"/>
      <c r="J84" s="121"/>
      <c r="K84" s="121"/>
    </row>
    <row r="85" spans="1:11" ht="31.5" customHeight="1">
      <c r="A85" s="140"/>
      <c r="B85" s="164"/>
      <c r="J85" s="121"/>
      <c r="K85" s="121"/>
    </row>
    <row r="86" spans="1:11" ht="40.5" customHeight="1">
      <c r="A86" s="140"/>
      <c r="B86" s="154"/>
      <c r="J86" s="124"/>
      <c r="K86" s="124"/>
    </row>
    <row r="87" spans="1:11" ht="31.5" customHeight="1">
      <c r="A87" s="140"/>
      <c r="B87" s="164"/>
    </row>
    <row r="88" spans="1:11" ht="24" customHeight="1">
      <c r="A88" s="140"/>
      <c r="B88" s="154"/>
    </row>
    <row r="89" spans="1:11" ht="23.25" customHeight="1">
      <c r="A89" s="140"/>
      <c r="B89" s="164"/>
    </row>
    <row r="90" spans="1:11" ht="23.25" customHeight="1">
      <c r="A90" s="165"/>
      <c r="B90" s="166"/>
    </row>
    <row r="91" spans="1:11" ht="38.25" customHeight="1">
      <c r="A91" s="140"/>
      <c r="B91" s="153"/>
    </row>
    <row r="92" spans="1:11" ht="38.25" customHeight="1">
      <c r="A92" s="140"/>
      <c r="B92" s="154"/>
    </row>
    <row r="93" spans="1:11" ht="23.25" customHeight="1">
      <c r="A93" s="140"/>
      <c r="B93" s="164"/>
    </row>
    <row r="94" spans="1:11" ht="23.25" customHeight="1">
      <c r="A94" s="140"/>
      <c r="B94" s="154"/>
    </row>
    <row r="95" spans="1:11" ht="23.25" customHeight="1">
      <c r="A95" s="140"/>
      <c r="B95" s="154"/>
    </row>
    <row r="96" spans="1:11" ht="23.25" customHeight="1">
      <c r="A96" s="140"/>
      <c r="B96" s="154"/>
    </row>
    <row r="97" spans="1:2" ht="21" customHeight="1">
      <c r="A97" s="140"/>
      <c r="B97" s="154"/>
    </row>
    <row r="98" spans="1:2" ht="14">
      <c r="A98" s="167"/>
      <c r="B98" s="168"/>
    </row>
    <row r="99" spans="1:2">
      <c r="A99" s="125"/>
      <c r="B99" s="125"/>
    </row>
    <row r="100" spans="1:2">
      <c r="A100" s="125"/>
      <c r="B100" s="125"/>
    </row>
    <row r="101" spans="1:2">
      <c r="A101" s="125"/>
      <c r="B101" s="125"/>
    </row>
    <row r="102" spans="1:2">
      <c r="A102" s="125"/>
      <c r="B102" s="125"/>
    </row>
    <row r="103" spans="1:2">
      <c r="A103" s="125"/>
      <c r="B103" s="125"/>
    </row>
    <row r="104" spans="1:2">
      <c r="A104" s="125"/>
      <c r="B104" s="125"/>
    </row>
    <row r="105" spans="1:2">
      <c r="A105" s="125"/>
      <c r="B105" s="125"/>
    </row>
  </sheetData>
  <sheetProtection algorithmName="SHA-512" hashValue="R7yjP/ph2tZtzBmkROvYwj03Dm/sG3DoiLGyREjsRyxBQGHfVORRLz2fYc65nU/JB9D24eFqAL5KX1fZ1DFH1w==" saltValue="ml05dmaHzPKCGk+2tEQabA==" spinCount="100000" sheet="1" objects="1" scenarios="1"/>
  <mergeCells count="28">
    <mergeCell ref="E52:K52"/>
    <mergeCell ref="E65:K65"/>
    <mergeCell ref="E79:K80"/>
    <mergeCell ref="E77:K77"/>
    <mergeCell ref="E37:F37"/>
    <mergeCell ref="E50:F50"/>
    <mergeCell ref="E63:F63"/>
    <mergeCell ref="E56:F56"/>
    <mergeCell ref="E58:F58"/>
    <mergeCell ref="E78:K78"/>
    <mergeCell ref="E44:F44"/>
    <mergeCell ref="E57:F57"/>
    <mergeCell ref="E69:F69"/>
    <mergeCell ref="E70:F70"/>
    <mergeCell ref="E71:F71"/>
    <mergeCell ref="E76:F76"/>
    <mergeCell ref="E39:K39"/>
    <mergeCell ref="B45:B46"/>
    <mergeCell ref="A45:A46"/>
    <mergeCell ref="D20:E20"/>
    <mergeCell ref="D16:E16"/>
    <mergeCell ref="D18:E18"/>
    <mergeCell ref="A16:B16"/>
    <mergeCell ref="F16:K16"/>
    <mergeCell ref="E24:F24"/>
    <mergeCell ref="D22:E23"/>
    <mergeCell ref="E33:F33"/>
    <mergeCell ref="E28:K28"/>
  </mergeCells>
  <conditionalFormatting sqref="F18">
    <cfRule type="cellIs" dxfId="26" priority="3" stopIfTrue="1" operator="greaterThan">
      <formula>2</formula>
    </cfRule>
    <cfRule type="cellIs" dxfId="25" priority="4" stopIfTrue="1" operator="lessThan">
      <formula>1</formula>
    </cfRule>
  </conditionalFormatting>
  <conditionalFormatting sqref="J20 J18">
    <cfRule type="cellIs" dxfId="24" priority="1" stopIfTrue="1" operator="greaterThan">
      <formula>73</formula>
    </cfRule>
    <cfRule type="cellIs" dxfId="23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73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6"/>
  <sheetViews>
    <sheetView showGridLines="0" topLeftCell="B31" zoomScale="75" zoomScaleNormal="75" zoomScaleSheetLayoutView="43" workbookViewId="0">
      <selection activeCell="J66" sqref="J66"/>
    </sheetView>
  </sheetViews>
  <sheetFormatPr baseColWidth="10" defaultColWidth="8.83203125" defaultRowHeight="13"/>
  <cols>
    <col min="1" max="2" width="54.83203125" style="3" customWidth="1"/>
    <col min="3" max="3" width="1.5" style="4" customWidth="1"/>
    <col min="4" max="4" width="18.33203125" style="3" customWidth="1"/>
    <col min="5" max="5" width="30.83203125" style="3" customWidth="1"/>
    <col min="6" max="6" width="28.1640625" style="3" customWidth="1"/>
    <col min="7" max="7" width="23.1640625" style="3" customWidth="1"/>
    <col min="8" max="8" width="29.33203125" style="3" customWidth="1"/>
    <col min="9" max="9" width="26.33203125" style="3" customWidth="1"/>
    <col min="10" max="10" width="24.1640625" style="3" customWidth="1"/>
    <col min="11" max="16384" width="8.83203125" style="3"/>
  </cols>
  <sheetData>
    <row r="1" spans="1:11">
      <c r="A1" s="66"/>
      <c r="B1" s="66"/>
      <c r="C1" s="94"/>
      <c r="D1" s="66"/>
      <c r="E1" s="66"/>
      <c r="F1" s="66"/>
      <c r="G1" s="66"/>
      <c r="H1" s="66"/>
      <c r="I1" s="66"/>
      <c r="J1" s="66"/>
      <c r="K1" s="66"/>
    </row>
    <row r="2" spans="1:11" ht="12.75" customHeight="1">
      <c r="A2" s="63"/>
      <c r="B2" s="64"/>
      <c r="C2" s="65"/>
      <c r="D2" s="64"/>
      <c r="E2" s="64"/>
      <c r="F2" s="64"/>
      <c r="G2" s="64"/>
      <c r="H2" s="64"/>
      <c r="I2" s="64"/>
      <c r="J2" s="64"/>
      <c r="K2" s="66"/>
    </row>
    <row r="3" spans="1:11">
      <c r="A3" s="64"/>
      <c r="B3" s="64"/>
      <c r="C3" s="65"/>
      <c r="D3" s="64"/>
      <c r="E3" s="64"/>
      <c r="F3" s="64"/>
      <c r="G3" s="64"/>
      <c r="H3" s="64" t="s">
        <v>2</v>
      </c>
      <c r="I3" s="64" t="s">
        <v>2</v>
      </c>
      <c r="J3" s="64" t="s">
        <v>2</v>
      </c>
      <c r="K3" s="66"/>
    </row>
    <row r="4" spans="1:11">
      <c r="A4" s="64"/>
      <c r="B4" s="64"/>
      <c r="C4" s="65"/>
      <c r="D4" s="64"/>
      <c r="E4" s="64"/>
      <c r="F4" s="64"/>
      <c r="G4" s="64"/>
      <c r="H4" s="64"/>
      <c r="I4" s="64"/>
      <c r="J4" s="64"/>
      <c r="K4" s="66"/>
    </row>
    <row r="5" spans="1:11">
      <c r="A5" s="64"/>
      <c r="B5" s="64"/>
      <c r="C5" s="65"/>
      <c r="D5" s="64"/>
      <c r="E5" s="64"/>
      <c r="F5" s="64"/>
      <c r="G5" s="64"/>
      <c r="H5" s="64"/>
      <c r="I5" s="64"/>
      <c r="J5" s="64"/>
      <c r="K5" s="66"/>
    </row>
    <row r="6" spans="1:11">
      <c r="A6" s="64"/>
      <c r="B6" s="64"/>
      <c r="C6" s="65"/>
      <c r="D6" s="64"/>
      <c r="E6" s="64"/>
      <c r="F6" s="64"/>
      <c r="G6" s="64"/>
      <c r="H6" s="64"/>
      <c r="I6" s="64"/>
      <c r="J6" s="64"/>
      <c r="K6" s="66"/>
    </row>
    <row r="7" spans="1:11" s="66" customFormat="1">
      <c r="A7" s="64"/>
      <c r="B7" s="64"/>
      <c r="C7" s="65"/>
      <c r="D7" s="64"/>
      <c r="E7" s="64"/>
      <c r="F7" s="64"/>
      <c r="G7" s="64"/>
      <c r="H7" s="64"/>
      <c r="I7" s="64"/>
      <c r="J7" s="64"/>
    </row>
    <row r="8" spans="1:11" s="66" customFormat="1">
      <c r="A8" s="64"/>
      <c r="B8" s="64"/>
      <c r="C8" s="65"/>
      <c r="D8" s="64"/>
      <c r="E8" s="64"/>
      <c r="F8" s="64"/>
      <c r="G8" s="64"/>
      <c r="H8" s="64"/>
      <c r="I8" s="64"/>
      <c r="J8" s="64"/>
    </row>
    <row r="9" spans="1:11" s="66" customFormat="1">
      <c r="A9" s="64"/>
      <c r="B9" s="64"/>
      <c r="C9" s="65"/>
      <c r="D9" s="64"/>
      <c r="E9" s="64"/>
      <c r="F9" s="64"/>
      <c r="G9" s="64"/>
      <c r="H9" s="64"/>
      <c r="I9" s="64"/>
      <c r="J9" s="64"/>
    </row>
    <row r="10" spans="1:11" s="66" customFormat="1">
      <c r="A10" s="64"/>
      <c r="B10" s="64"/>
      <c r="C10" s="65"/>
      <c r="D10" s="64"/>
      <c r="E10" s="64"/>
      <c r="F10" s="64"/>
      <c r="G10" s="64"/>
      <c r="H10" s="64"/>
      <c r="I10" s="64"/>
      <c r="J10" s="64"/>
    </row>
    <row r="11" spans="1:11" s="66" customFormat="1">
      <c r="A11" s="64"/>
      <c r="B11" s="64"/>
      <c r="C11" s="65"/>
      <c r="D11" s="64"/>
      <c r="E11" s="64"/>
      <c r="F11" s="64"/>
      <c r="G11" s="64"/>
      <c r="H11" s="64"/>
      <c r="I11" s="64"/>
      <c r="J11" s="64"/>
    </row>
    <row r="12" spans="1:11" s="66" customFormat="1">
      <c r="A12" s="64"/>
      <c r="B12" s="64"/>
      <c r="C12" s="65"/>
      <c r="D12" s="64"/>
      <c r="E12" s="64"/>
      <c r="F12" s="64"/>
      <c r="G12" s="64"/>
      <c r="H12" s="64"/>
      <c r="I12" s="64"/>
      <c r="J12" s="64"/>
    </row>
    <row r="13" spans="1:11" s="66" customFormat="1">
      <c r="A13" s="64"/>
      <c r="B13" s="64"/>
      <c r="C13" s="65"/>
      <c r="D13" s="64"/>
      <c r="E13" s="64"/>
      <c r="F13" s="64"/>
      <c r="G13" s="64"/>
      <c r="H13" s="64"/>
      <c r="I13" s="64"/>
      <c r="J13" s="64"/>
    </row>
    <row r="14" spans="1:11" ht="21" customHeight="1">
      <c r="A14" s="21"/>
      <c r="B14" s="21"/>
      <c r="C14" s="10"/>
      <c r="D14" s="21"/>
      <c r="E14" s="21"/>
      <c r="F14" s="21"/>
      <c r="G14" s="21"/>
      <c r="H14" s="21"/>
      <c r="I14" s="21"/>
      <c r="J14" s="21"/>
    </row>
    <row r="15" spans="1:11" ht="23">
      <c r="A15" s="466" t="s">
        <v>65</v>
      </c>
      <c r="B15" s="466"/>
      <c r="C15" s="11"/>
      <c r="D15" s="487" t="s">
        <v>27</v>
      </c>
      <c r="E15" s="487"/>
      <c r="F15" s="486" t="str">
        <f>+'INGRESO DE DATOS'!$D$13</f>
        <v>NOMBRE COMPLETO</v>
      </c>
      <c r="G15" s="486"/>
      <c r="H15" s="486"/>
      <c r="I15" s="486"/>
      <c r="J15" s="486"/>
    </row>
    <row r="16" spans="1:11" ht="24" customHeight="1">
      <c r="A16" s="155"/>
      <c r="B16" s="153"/>
      <c r="C16" s="12"/>
      <c r="D16" s="386"/>
      <c r="E16" s="386"/>
      <c r="F16" s="386"/>
      <c r="G16" s="386"/>
      <c r="H16" s="386"/>
      <c r="I16" s="386"/>
      <c r="J16" s="387"/>
    </row>
    <row r="17" spans="1:13" ht="24" customHeight="1">
      <c r="A17" s="155"/>
      <c r="B17" s="153"/>
      <c r="C17" s="12"/>
      <c r="D17" s="487" t="s">
        <v>28</v>
      </c>
      <c r="E17" s="487"/>
      <c r="F17" s="396">
        <f>+'INGRESO DE DATOS'!$D$15</f>
        <v>2</v>
      </c>
      <c r="G17" s="386"/>
      <c r="H17" s="388" t="s">
        <v>29</v>
      </c>
      <c r="I17" s="396">
        <f>+'INGRESO DE DATOS'!$D$17</f>
        <v>65</v>
      </c>
      <c r="J17" s="385"/>
    </row>
    <row r="18" spans="1:13" ht="24" customHeight="1">
      <c r="A18" s="155"/>
      <c r="B18" s="169"/>
      <c r="C18" s="12"/>
      <c r="D18" s="389"/>
      <c r="E18" s="389"/>
      <c r="F18" s="390"/>
      <c r="G18" s="390"/>
      <c r="H18" s="390"/>
      <c r="I18" s="390"/>
      <c r="J18" s="386"/>
    </row>
    <row r="19" spans="1:13" ht="24" customHeight="1">
      <c r="A19" s="155"/>
      <c r="B19" s="153"/>
      <c r="C19" s="12"/>
      <c r="D19" s="487" t="s">
        <v>30</v>
      </c>
      <c r="E19" s="487"/>
      <c r="F19" s="396">
        <f>+'INGRESO DE DATOS'!$J$15</f>
        <v>3</v>
      </c>
      <c r="G19" s="390"/>
      <c r="H19" s="388" t="s">
        <v>53</v>
      </c>
      <c r="I19" s="396">
        <f>+'INGRESO DE DATOS'!$J$17</f>
        <v>71</v>
      </c>
      <c r="J19" s="391"/>
    </row>
    <row r="20" spans="1:13" s="5" customFormat="1" ht="24" customHeight="1">
      <c r="A20" s="140"/>
      <c r="B20" s="170"/>
      <c r="C20" s="12"/>
      <c r="D20" s="390"/>
      <c r="E20" s="434"/>
      <c r="F20" s="435"/>
      <c r="G20" s="390"/>
      <c r="H20" s="390" t="s">
        <v>2</v>
      </c>
      <c r="I20" s="390" t="s">
        <v>2</v>
      </c>
      <c r="J20" s="390"/>
    </row>
    <row r="21" spans="1:13" s="5" customFormat="1" ht="24" customHeight="1">
      <c r="A21" s="171"/>
      <c r="B21" s="170"/>
      <c r="C21" s="14"/>
      <c r="D21" s="386"/>
      <c r="E21" s="386"/>
      <c r="F21" s="389"/>
      <c r="G21" s="395"/>
      <c r="H21" s="436" t="s">
        <v>48</v>
      </c>
      <c r="I21" s="393">
        <f ca="1">NOW()</f>
        <v>44508.73225833333</v>
      </c>
      <c r="J21" s="389"/>
    </row>
    <row r="22" spans="1:13" s="1" customFormat="1" ht="20.25" customHeight="1">
      <c r="A22" s="172"/>
      <c r="B22" s="166"/>
      <c r="C22" s="14"/>
      <c r="D22" s="437"/>
      <c r="E22" s="437"/>
      <c r="F22" s="386"/>
      <c r="G22" s="386" t="s">
        <v>2</v>
      </c>
      <c r="H22" s="438" t="b">
        <v>0</v>
      </c>
      <c r="I22" s="386"/>
      <c r="J22" s="390" t="s">
        <v>2</v>
      </c>
    </row>
    <row r="23" spans="1:13" s="1" customFormat="1" ht="20">
      <c r="A23" s="173"/>
      <c r="B23" s="174"/>
      <c r="C23" s="12"/>
      <c r="D23" s="2"/>
      <c r="E23" s="397" t="s">
        <v>35</v>
      </c>
      <c r="F23" s="398"/>
      <c r="G23" s="398" t="s">
        <v>7</v>
      </c>
      <c r="H23" s="398" t="s">
        <v>8</v>
      </c>
      <c r="I23" s="398" t="s">
        <v>9</v>
      </c>
      <c r="J23" s="398" t="s">
        <v>60</v>
      </c>
      <c r="K23" s="2"/>
    </row>
    <row r="24" spans="1:13" s="1" customFormat="1" ht="20">
      <c r="A24" s="140"/>
      <c r="B24" s="174"/>
      <c r="C24" s="12"/>
      <c r="D24" s="2"/>
      <c r="E24" s="402" t="s">
        <v>37</v>
      </c>
      <c r="F24" s="403"/>
      <c r="G24" s="403">
        <v>250</v>
      </c>
      <c r="H24" s="403">
        <v>2000</v>
      </c>
      <c r="I24" s="403">
        <v>5000</v>
      </c>
      <c r="J24" s="404">
        <v>10000</v>
      </c>
      <c r="K24" s="52"/>
      <c r="L24" s="52"/>
      <c r="M24" s="2"/>
    </row>
    <row r="25" spans="1:13" s="2" customFormat="1" ht="20">
      <c r="A25" s="140"/>
      <c r="B25" s="164"/>
      <c r="C25" s="12"/>
      <c r="D25" s="12"/>
      <c r="E25" s="399" t="s">
        <v>38</v>
      </c>
      <c r="F25" s="400"/>
      <c r="G25" s="400">
        <v>5000</v>
      </c>
      <c r="H25" s="400">
        <v>2000</v>
      </c>
      <c r="I25" s="400">
        <v>5000</v>
      </c>
      <c r="J25" s="401">
        <v>10000</v>
      </c>
      <c r="K25" s="53"/>
      <c r="L25" s="53"/>
    </row>
    <row r="26" spans="1:13" s="2" customFormat="1" ht="20">
      <c r="A26" s="173"/>
      <c r="B26" s="175"/>
      <c r="C26" s="12"/>
      <c r="D26" s="12"/>
      <c r="E26" s="206"/>
      <c r="F26" s="441"/>
      <c r="G26" s="206"/>
      <c r="H26" s="206"/>
      <c r="I26" s="206"/>
      <c r="J26" s="439"/>
      <c r="K26" s="53"/>
      <c r="L26" s="53"/>
      <c r="M26" s="6"/>
    </row>
    <row r="27" spans="1:13" s="2" customFormat="1" ht="20">
      <c r="A27" s="140"/>
      <c r="B27" s="175"/>
      <c r="C27" s="12"/>
      <c r="D27" s="12"/>
      <c r="E27" s="488" t="s">
        <v>36</v>
      </c>
      <c r="F27" s="488"/>
      <c r="G27" s="488"/>
      <c r="H27" s="488"/>
      <c r="I27" s="488"/>
      <c r="J27" s="488"/>
      <c r="K27" s="54"/>
      <c r="L27" s="54"/>
      <c r="M27" s="7"/>
    </row>
    <row r="28" spans="1:13" s="6" customFormat="1" ht="20">
      <c r="A28" s="140"/>
      <c r="B28" s="175"/>
      <c r="C28" s="12"/>
      <c r="D28" s="12"/>
      <c r="E28" s="406" t="s">
        <v>40</v>
      </c>
      <c r="F28" s="407"/>
      <c r="G28" s="407">
        <f>(VLOOKUP($I$17,Tablas!$A$155:$G$221,3,TRUE))</f>
        <v>14541.6</v>
      </c>
      <c r="H28" s="407">
        <f>(VLOOKUP($I$17,Tablas!$A$155:$G$221,4,TRUE))</f>
        <v>13195.2</v>
      </c>
      <c r="I28" s="407">
        <f>(VLOOKUP($I$17,Tablas!$A$155:$G$221,5,TRUE))</f>
        <v>9474.4</v>
      </c>
      <c r="J28" s="408">
        <f>(VLOOKUP($I$17,Tablas!$A$155:$G$221,6,TRUE))</f>
        <v>7048</v>
      </c>
      <c r="K28" s="55"/>
      <c r="L28" s="55"/>
      <c r="M28" s="7"/>
    </row>
    <row r="29" spans="1:13" s="7" customFormat="1" ht="20">
      <c r="A29" s="173"/>
      <c r="B29" s="175"/>
      <c r="C29" s="12"/>
      <c r="D29" s="17"/>
      <c r="E29" s="409" t="s">
        <v>41</v>
      </c>
      <c r="F29" s="410"/>
      <c r="G29" s="410">
        <f>(IF($F$17=1,0,(VLOOKUP($I$19,Tablas!$A$155:$G$221,3,TRUE))))</f>
        <v>24204.800000000003</v>
      </c>
      <c r="H29" s="410">
        <f>(IF($F$17=1,0,(VLOOKUP($I$19,Tablas!$A$155:$G$221,4,TRUE))))</f>
        <v>21968</v>
      </c>
      <c r="I29" s="410">
        <f>(IF($F$17=1,0,(VLOOKUP($I$19,Tablas!$A$155:$G$221,5,TRUE))))</f>
        <v>15864</v>
      </c>
      <c r="J29" s="411">
        <f>(IF($F$17=1,0,(VLOOKUP($I$19,Tablas!$A$155:$G$221,6,TRUE))))</f>
        <v>11800.800000000001</v>
      </c>
      <c r="K29" s="33"/>
      <c r="L29" s="33"/>
    </row>
    <row r="30" spans="1:13" s="7" customFormat="1" ht="20">
      <c r="A30" s="173"/>
      <c r="B30" s="175"/>
      <c r="C30" s="12"/>
      <c r="D30" s="17"/>
      <c r="E30" s="409" t="s">
        <v>56</v>
      </c>
      <c r="F30" s="412"/>
      <c r="G30" s="412">
        <f>(IF($F$19=0,0,(VLOOKUP($F$19,Tablas!$A$222:$G$224,3,TRUE))))</f>
        <v>3969.6000000000004</v>
      </c>
      <c r="H30" s="412">
        <f>(IF($F$19=0,0,(VLOOKUP($F$19,Tablas!$A$222:$G$224,4,TRUE))))</f>
        <v>3603.2000000000003</v>
      </c>
      <c r="I30" s="412">
        <f>(IF($F$19=0,0,(VLOOKUP($F$19,Tablas!$A$222:$G$224,5,TRUE))))</f>
        <v>2766.4</v>
      </c>
      <c r="J30" s="413">
        <f>(IF($F$19=0,0,(VLOOKUP($F$19,Tablas!$A$222:$G$224,6,TRUE))))</f>
        <v>2058.4</v>
      </c>
      <c r="K30" s="33"/>
      <c r="L30" s="33"/>
    </row>
    <row r="31" spans="1:13" s="7" customFormat="1" ht="20">
      <c r="A31" s="173"/>
      <c r="B31" s="175"/>
      <c r="C31" s="17"/>
      <c r="D31" s="12"/>
      <c r="E31" s="414" t="s">
        <v>42</v>
      </c>
      <c r="F31" s="415"/>
      <c r="G31" s="415">
        <f>SUM(G28:G30)</f>
        <v>42716</v>
      </c>
      <c r="H31" s="415">
        <f t="shared" ref="H31:I31" si="0">SUM(H28:H30)</f>
        <v>38766.399999999994</v>
      </c>
      <c r="I31" s="415">
        <f t="shared" si="0"/>
        <v>28104.800000000003</v>
      </c>
      <c r="J31" s="416">
        <f t="shared" ref="J31" si="1">SUM(J28:J30)</f>
        <v>20907.200000000004</v>
      </c>
      <c r="K31" s="33"/>
      <c r="L31" s="33"/>
      <c r="M31" s="8"/>
    </row>
    <row r="32" spans="1:13" s="84" customFormat="1" ht="42" customHeight="1">
      <c r="A32" s="173"/>
      <c r="B32" s="175"/>
      <c r="C32" s="87"/>
      <c r="D32" s="72"/>
      <c r="E32" s="484" t="s">
        <v>80</v>
      </c>
      <c r="F32" s="485"/>
      <c r="G32" s="373">
        <f>IF('INGRESO DE DATOS'!$H$20,G31*-25%,0)</f>
        <v>0</v>
      </c>
      <c r="H32" s="373">
        <f>IF('INGRESO DE DATOS'!$H$20,H31*-25%,0)</f>
        <v>0</v>
      </c>
      <c r="I32" s="373">
        <f>IF('INGRESO DE DATOS'!$H$20,I31*-25%,0)</f>
        <v>0</v>
      </c>
      <c r="J32" s="382">
        <f>IF('INGRESO DE DATOS'!$H$20,J31*-25%,0)</f>
        <v>0</v>
      </c>
      <c r="K32" s="86"/>
      <c r="L32" s="86"/>
      <c r="M32" s="88"/>
    </row>
    <row r="33" spans="1:13" s="7" customFormat="1" ht="20">
      <c r="A33" s="173"/>
      <c r="B33" s="175"/>
      <c r="C33" s="17"/>
      <c r="D33" s="17"/>
      <c r="E33" s="409" t="s">
        <v>43</v>
      </c>
      <c r="F33" s="410"/>
      <c r="G33" s="410">
        <v>75</v>
      </c>
      <c r="H33" s="410">
        <v>75</v>
      </c>
      <c r="I33" s="410">
        <v>75</v>
      </c>
      <c r="J33" s="411">
        <v>75</v>
      </c>
      <c r="K33" s="56"/>
      <c r="L33" s="56"/>
    </row>
    <row r="34" spans="1:13" s="8" customFormat="1" ht="20" hidden="1">
      <c r="A34" s="140"/>
      <c r="B34" s="154"/>
      <c r="C34" s="12"/>
      <c r="D34" s="18"/>
      <c r="E34" s="409" t="s">
        <v>58</v>
      </c>
      <c r="F34" s="410"/>
      <c r="G34" s="410">
        <f>(G31+G33)*0%</f>
        <v>0</v>
      </c>
      <c r="H34" s="410">
        <f t="shared" ref="H34:J34" si="2">(H31+H33)*0%</f>
        <v>0</v>
      </c>
      <c r="I34" s="410">
        <f t="shared" si="2"/>
        <v>0</v>
      </c>
      <c r="J34" s="411">
        <f t="shared" si="2"/>
        <v>0</v>
      </c>
      <c r="K34" s="33"/>
      <c r="L34" s="33"/>
      <c r="M34" s="7"/>
    </row>
    <row r="35" spans="1:13" s="7" customFormat="1" ht="20">
      <c r="A35" s="173"/>
      <c r="B35" s="176"/>
      <c r="C35" s="17"/>
      <c r="D35" s="18"/>
      <c r="E35" s="445" t="s">
        <v>47</v>
      </c>
      <c r="F35" s="446"/>
      <c r="G35" s="446">
        <f>SUM(G31:G34)</f>
        <v>42791</v>
      </c>
      <c r="H35" s="446">
        <f t="shared" ref="H35:J35" si="3">SUM(H31:H34)</f>
        <v>38841.399999999994</v>
      </c>
      <c r="I35" s="446">
        <f t="shared" si="3"/>
        <v>28179.800000000003</v>
      </c>
      <c r="J35" s="418">
        <f t="shared" si="3"/>
        <v>20982.200000000004</v>
      </c>
      <c r="K35" s="33"/>
      <c r="L35" s="33"/>
    </row>
    <row r="36" spans="1:13" s="7" customFormat="1" ht="20">
      <c r="A36" s="140"/>
      <c r="B36" s="175"/>
      <c r="C36" s="18"/>
      <c r="D36" s="18"/>
      <c r="E36" s="421"/>
      <c r="F36" s="421"/>
      <c r="G36" s="440"/>
      <c r="H36" s="440"/>
      <c r="I36" s="440"/>
      <c r="J36" s="415"/>
      <c r="K36" s="56"/>
      <c r="L36" s="56"/>
    </row>
    <row r="37" spans="1:13" s="7" customFormat="1" ht="20">
      <c r="A37" s="165"/>
      <c r="B37" s="166"/>
      <c r="C37" s="18"/>
      <c r="D37" s="18"/>
      <c r="E37" s="488" t="s">
        <v>39</v>
      </c>
      <c r="F37" s="488"/>
      <c r="G37" s="488"/>
      <c r="H37" s="488"/>
      <c r="I37" s="488"/>
      <c r="J37" s="488"/>
      <c r="K37" s="56"/>
      <c r="L37" s="56"/>
      <c r="M37" s="8"/>
    </row>
    <row r="38" spans="1:13" s="7" customFormat="1" ht="20">
      <c r="A38" s="140"/>
      <c r="B38" s="174"/>
      <c r="C38" s="18"/>
      <c r="D38" s="14"/>
      <c r="E38" s="406" t="s">
        <v>40</v>
      </c>
      <c r="F38" s="422"/>
      <c r="G38" s="422">
        <f>VLOOKUP($I$17,Tablas!$A$530:$G$596,3,TRUE)</f>
        <v>7707.0480000000007</v>
      </c>
      <c r="H38" s="422">
        <f>VLOOKUP($I$17,Tablas!$A$530:$G$596,4,TRUE)</f>
        <v>6993.456000000001</v>
      </c>
      <c r="I38" s="422">
        <f>VLOOKUP($I$17,Tablas!$A$530:$G$596,5,TRUE)</f>
        <v>5021.4319999999998</v>
      </c>
      <c r="J38" s="423">
        <f>VLOOKUP($I$17,Tablas!$A$530:$G$596,6,TRUE)</f>
        <v>3735.44</v>
      </c>
      <c r="K38" s="57"/>
      <c r="L38" s="57"/>
    </row>
    <row r="39" spans="1:13" s="8" customFormat="1" ht="20">
      <c r="A39" s="140"/>
      <c r="B39" s="170"/>
      <c r="C39" s="18"/>
      <c r="D39" s="14"/>
      <c r="E39" s="409" t="s">
        <v>41</v>
      </c>
      <c r="F39" s="410"/>
      <c r="G39" s="410">
        <f>IF($F$17=1,0,(VLOOKUP($I$19,Tablas!$A$530:$G$596,3,TRUE)))</f>
        <v>12828.544000000002</v>
      </c>
      <c r="H39" s="410">
        <f>IF($F$17=1,0,(VLOOKUP($I$19,Tablas!$A$530:$G$596,4,TRUE)))</f>
        <v>11643.04</v>
      </c>
      <c r="I39" s="410">
        <f>IF($F$17=1,0,(VLOOKUP($I$19,Tablas!$A$530:$G$596,5,TRUE)))</f>
        <v>8407.92</v>
      </c>
      <c r="J39" s="411">
        <f>IF($F$17=1,0,(VLOOKUP($I$19,Tablas!$A$530:$G$596,6,TRUE)))</f>
        <v>6254.4240000000009</v>
      </c>
      <c r="K39" s="55"/>
      <c r="L39" s="55"/>
      <c r="M39" s="7"/>
    </row>
    <row r="40" spans="1:13" s="7" customFormat="1" ht="20">
      <c r="A40" s="140"/>
      <c r="B40" s="170"/>
      <c r="C40" s="14"/>
      <c r="D40" s="12"/>
      <c r="E40" s="409" t="s">
        <v>56</v>
      </c>
      <c r="F40" s="410"/>
      <c r="G40" s="410">
        <f>IF($F$19=0,0,(VLOOKUP($F$19,Tablas!$A$597:$G$599,3,TRUE)))</f>
        <v>2103.8880000000004</v>
      </c>
      <c r="H40" s="410">
        <f>IF($F$19=0,0,(VLOOKUP($F$19,Tablas!$A$597:$G$599,4,TRUE)))</f>
        <v>1909.6960000000001</v>
      </c>
      <c r="I40" s="410">
        <f>IF($F$19=0,0,(VLOOKUP($F$19,Tablas!$A$597:$G$599,5,TRUE)))</f>
        <v>1466.1920000000002</v>
      </c>
      <c r="J40" s="411">
        <f>IF($F$19=0,0,(VLOOKUP($F$19,Tablas!$A$597:$G$599,6,TRUE)))</f>
        <v>1090.952</v>
      </c>
      <c r="K40" s="33"/>
      <c r="L40" s="33"/>
    </row>
    <row r="41" spans="1:13" s="7" customFormat="1" ht="20">
      <c r="A41" s="140"/>
      <c r="B41" s="175"/>
      <c r="C41" s="14"/>
      <c r="D41" s="12"/>
      <c r="E41" s="414" t="s">
        <v>42</v>
      </c>
      <c r="F41" s="415"/>
      <c r="G41" s="415">
        <f>SUM(G38:G40)</f>
        <v>22639.480000000003</v>
      </c>
      <c r="H41" s="415">
        <f>SUM(H38:H40)</f>
        <v>20546.192000000003</v>
      </c>
      <c r="I41" s="415">
        <f>SUM(I38:I40)</f>
        <v>14895.544</v>
      </c>
      <c r="J41" s="416">
        <f>SUM(J38:J40)</f>
        <v>11080.816000000001</v>
      </c>
      <c r="K41" s="33"/>
      <c r="L41" s="33"/>
    </row>
    <row r="42" spans="1:13" s="84" customFormat="1" ht="42" customHeight="1">
      <c r="A42" s="140"/>
      <c r="B42" s="175"/>
      <c r="C42" s="75"/>
      <c r="D42" s="72"/>
      <c r="E42" s="484" t="s">
        <v>80</v>
      </c>
      <c r="F42" s="485"/>
      <c r="G42" s="373">
        <f>IF('INGRESO DE DATOS'!$H$20,G41*-25%,0)</f>
        <v>0</v>
      </c>
      <c r="H42" s="373">
        <f>IF('INGRESO DE DATOS'!$H$20,H41*-25%,0)</f>
        <v>0</v>
      </c>
      <c r="I42" s="373">
        <f>IF('INGRESO DE DATOS'!$H$20,I41*-25%,0)</f>
        <v>0</v>
      </c>
      <c r="J42" s="382">
        <f>IF('INGRESO DE DATOS'!$H$20,J41*-25%,0)</f>
        <v>0</v>
      </c>
      <c r="K42" s="86"/>
      <c r="L42" s="86"/>
    </row>
    <row r="43" spans="1:13" s="7" customFormat="1" ht="20">
      <c r="A43" s="165"/>
      <c r="B43" s="166"/>
      <c r="C43" s="12"/>
      <c r="D43" s="12"/>
      <c r="E43" s="409" t="s">
        <v>43</v>
      </c>
      <c r="F43" s="410"/>
      <c r="G43" s="410">
        <v>75</v>
      </c>
      <c r="H43" s="410">
        <v>75</v>
      </c>
      <c r="I43" s="410">
        <v>75</v>
      </c>
      <c r="J43" s="411">
        <v>75</v>
      </c>
      <c r="K43" s="33"/>
      <c r="L43" s="33"/>
      <c r="M43" s="8"/>
    </row>
    <row r="44" spans="1:13" s="7" customFormat="1" ht="20" hidden="1">
      <c r="A44" s="469"/>
      <c r="B44" s="478"/>
      <c r="C44" s="12"/>
      <c r="D44" s="12"/>
      <c r="E44" s="409" t="s">
        <v>58</v>
      </c>
      <c r="F44" s="410"/>
      <c r="G44" s="410">
        <f>(G41+G43)*0%</f>
        <v>0</v>
      </c>
      <c r="H44" s="410">
        <f t="shared" ref="H44:J44" si="4">(H41+H43)*0%</f>
        <v>0</v>
      </c>
      <c r="I44" s="410">
        <f t="shared" si="4"/>
        <v>0</v>
      </c>
      <c r="J44" s="411">
        <f t="shared" si="4"/>
        <v>0</v>
      </c>
      <c r="K44" s="56"/>
      <c r="L44" s="56"/>
    </row>
    <row r="45" spans="1:13" s="8" customFormat="1" ht="20">
      <c r="A45" s="469"/>
      <c r="B45" s="479"/>
      <c r="C45" s="12"/>
      <c r="D45" s="14"/>
      <c r="E45" s="424" t="s">
        <v>54</v>
      </c>
      <c r="F45" s="425"/>
      <c r="G45" s="425">
        <f>SUM(G41:G43)</f>
        <v>22714.480000000003</v>
      </c>
      <c r="H45" s="425">
        <f t="shared" ref="H45:J45" si="5">SUM(H41:H43)</f>
        <v>20621.192000000003</v>
      </c>
      <c r="I45" s="425">
        <f t="shared" si="5"/>
        <v>14970.544</v>
      </c>
      <c r="J45" s="426">
        <f t="shared" si="5"/>
        <v>11155.816000000001</v>
      </c>
      <c r="K45" s="33"/>
      <c r="L45" s="33"/>
    </row>
    <row r="46" spans="1:13" s="7" customFormat="1" ht="20">
      <c r="A46" s="140"/>
      <c r="B46" s="154"/>
      <c r="C46" s="12"/>
      <c r="D46" s="14"/>
      <c r="E46" s="427" t="s">
        <v>55</v>
      </c>
      <c r="F46" s="428"/>
      <c r="G46" s="428">
        <f>SUM(G41:G42)</f>
        <v>22639.480000000003</v>
      </c>
      <c r="H46" s="428">
        <f t="shared" ref="H46:J46" si="6">SUM(H41:H42)</f>
        <v>20546.192000000003</v>
      </c>
      <c r="I46" s="428">
        <f t="shared" si="6"/>
        <v>14895.544</v>
      </c>
      <c r="J46" s="429">
        <f t="shared" si="6"/>
        <v>11080.816000000001</v>
      </c>
      <c r="K46" s="33"/>
      <c r="L46" s="33"/>
    </row>
    <row r="47" spans="1:13" s="7" customFormat="1" ht="20">
      <c r="A47" s="140"/>
      <c r="B47" s="154"/>
      <c r="C47" s="14"/>
      <c r="E47" s="491" t="s">
        <v>47</v>
      </c>
      <c r="F47" s="492"/>
      <c r="G47" s="446">
        <f>G45+G46</f>
        <v>45353.960000000006</v>
      </c>
      <c r="H47" s="446">
        <f t="shared" ref="H47:I47" si="7">H45+H46</f>
        <v>41167.384000000005</v>
      </c>
      <c r="I47" s="446">
        <f t="shared" si="7"/>
        <v>29866.088</v>
      </c>
      <c r="J47" s="418">
        <f t="shared" ref="J47" si="8">J45+J46</f>
        <v>22236.632000000001</v>
      </c>
      <c r="K47" s="56"/>
      <c r="L47" s="56"/>
    </row>
    <row r="48" spans="1:13" s="7" customFormat="1" ht="20">
      <c r="A48" s="140"/>
      <c r="B48" s="174"/>
      <c r="C48" s="14"/>
      <c r="D48" s="3"/>
      <c r="E48" s="205"/>
      <c r="F48" s="205"/>
      <c r="G48" s="205"/>
      <c r="H48" s="205"/>
      <c r="I48" s="205"/>
      <c r="J48" s="431"/>
      <c r="K48" s="58"/>
      <c r="L48" s="58"/>
      <c r="M48" s="8"/>
    </row>
    <row r="49" spans="1:13" s="7" customFormat="1" ht="20">
      <c r="A49" s="140"/>
      <c r="B49" s="174"/>
      <c r="C49" s="12"/>
      <c r="D49" s="3"/>
      <c r="E49" s="488" t="s">
        <v>45</v>
      </c>
      <c r="F49" s="488"/>
      <c r="G49" s="488"/>
      <c r="H49" s="488"/>
      <c r="I49" s="488"/>
      <c r="J49" s="488"/>
    </row>
    <row r="50" spans="1:13" s="7" customFormat="1" ht="20">
      <c r="A50" s="140"/>
      <c r="B50" s="174"/>
      <c r="C50" s="3"/>
      <c r="D50" s="3"/>
      <c r="E50" s="406" t="s">
        <v>40</v>
      </c>
      <c r="F50" s="422"/>
      <c r="G50" s="422">
        <f>VLOOKUP($I$17,Tablas!$A$755:$G$821,3,TRUE)</f>
        <v>3998.9400000000005</v>
      </c>
      <c r="H50" s="422">
        <f>VLOOKUP($I$17,Tablas!$A$755:$G$821,4,TRUE)</f>
        <v>3628.6800000000003</v>
      </c>
      <c r="I50" s="422">
        <f>VLOOKUP($I$17,Tablas!$A$755:$G$821,5,TRUE)</f>
        <v>2605.46</v>
      </c>
      <c r="J50" s="423">
        <f>VLOOKUP($I$17,Tablas!$A$755:$G$821,6,TRUE)</f>
        <v>1938.2</v>
      </c>
      <c r="K50" s="55"/>
      <c r="L50" s="55"/>
    </row>
    <row r="51" spans="1:13" s="7" customFormat="1" ht="20">
      <c r="A51" s="140"/>
      <c r="B51" s="174"/>
      <c r="C51" s="3"/>
      <c r="D51" s="3"/>
      <c r="E51" s="409" t="s">
        <v>41</v>
      </c>
      <c r="F51" s="410"/>
      <c r="G51" s="410">
        <f>IF($F$17=1,0,(VLOOKUP($I$19,Tablas!$A$755:$G$821,3,TRUE)))</f>
        <v>6656.3200000000015</v>
      </c>
      <c r="H51" s="410">
        <f>IF($F$17=1,0,(VLOOKUP($I$19,Tablas!$A$755:$G$821,4,TRUE)))</f>
        <v>6041.2000000000007</v>
      </c>
      <c r="I51" s="410">
        <f>IF($F$17=1,0,(VLOOKUP($I$19,Tablas!$A$755:$G$821,5,TRUE)))</f>
        <v>4362.6000000000004</v>
      </c>
      <c r="J51" s="411">
        <f>IF($F$17=1,0,(VLOOKUP($I$19,Tablas!$A$755:$G$821,6,TRUE)))</f>
        <v>3245.2200000000007</v>
      </c>
      <c r="K51" s="33"/>
      <c r="L51" s="33"/>
    </row>
    <row r="52" spans="1:13" s="8" customFormat="1" ht="20">
      <c r="A52" s="140"/>
      <c r="B52" s="174"/>
      <c r="C52" s="3"/>
      <c r="D52" s="3"/>
      <c r="E52" s="409" t="s">
        <v>56</v>
      </c>
      <c r="F52" s="410"/>
      <c r="G52" s="410">
        <f>IF($F$19=0,0,(VLOOKUP($F$19,Tablas!$A$822:$G$824,3,TRUE)))</f>
        <v>1091.6400000000001</v>
      </c>
      <c r="H52" s="410">
        <f>IF($F$19=0,0,(VLOOKUP($F$19,Tablas!$A$822:$G$824,4,TRUE)))</f>
        <v>990.88000000000011</v>
      </c>
      <c r="I52" s="410">
        <f>IF($F$19=0,0,(VLOOKUP($F$19,Tablas!$A$822:$G$824,5,TRUE)))</f>
        <v>760.7600000000001</v>
      </c>
      <c r="J52" s="411">
        <f>IF($F$19=0,0,(VLOOKUP($F$19,Tablas!$A$822:$G$824,6,TRUE)))</f>
        <v>566.06000000000006</v>
      </c>
      <c r="K52" s="33"/>
      <c r="L52" s="33"/>
      <c r="M52" s="7"/>
    </row>
    <row r="53" spans="1:13" s="7" customFormat="1" ht="20">
      <c r="A53" s="140"/>
      <c r="B53" s="154"/>
      <c r="C53" s="3"/>
      <c r="D53" s="3"/>
      <c r="E53" s="480" t="s">
        <v>42</v>
      </c>
      <c r="F53" s="481"/>
      <c r="G53" s="415">
        <f>SUM(G50:G52)</f>
        <v>11746.900000000001</v>
      </c>
      <c r="H53" s="415">
        <f>SUM(H50:H52)</f>
        <v>10660.760000000002</v>
      </c>
      <c r="I53" s="415">
        <f>SUM(I50:I52)</f>
        <v>7728.8200000000006</v>
      </c>
      <c r="J53" s="416">
        <f>SUM(J50:J52)</f>
        <v>5749.4800000000014</v>
      </c>
      <c r="K53" s="33"/>
      <c r="L53" s="33"/>
      <c r="M53" s="8"/>
    </row>
    <row r="54" spans="1:13" s="84" customFormat="1" ht="44" customHeight="1">
      <c r="A54" s="140"/>
      <c r="B54" s="270"/>
      <c r="C54" s="66"/>
      <c r="D54" s="66"/>
      <c r="E54" s="484" t="s">
        <v>80</v>
      </c>
      <c r="F54" s="485"/>
      <c r="G54" s="373">
        <f>IF('INGRESO DE DATOS'!$H$20,G53*-25%,0)</f>
        <v>0</v>
      </c>
      <c r="H54" s="373">
        <f>IF('INGRESO DE DATOS'!$H$20,H53*-25%,0)</f>
        <v>0</v>
      </c>
      <c r="I54" s="373">
        <f>IF('INGRESO DE DATOS'!$H$20,I53*-25%,0)</f>
        <v>0</v>
      </c>
      <c r="J54" s="373">
        <f>IF('INGRESO DE DATOS'!$H$20,J53*-25%,0)</f>
        <v>0</v>
      </c>
      <c r="K54" s="86"/>
      <c r="L54" s="86"/>
      <c r="M54" s="88"/>
    </row>
    <row r="55" spans="1:13" s="7" customFormat="1" ht="20">
      <c r="A55" s="140"/>
      <c r="B55" s="174"/>
      <c r="C55" s="3"/>
      <c r="D55" s="3"/>
      <c r="E55" s="482" t="s">
        <v>43</v>
      </c>
      <c r="F55" s="483"/>
      <c r="G55" s="410">
        <v>75</v>
      </c>
      <c r="H55" s="410">
        <v>75</v>
      </c>
      <c r="I55" s="410">
        <v>75</v>
      </c>
      <c r="J55" s="411">
        <v>75</v>
      </c>
      <c r="K55" s="56"/>
      <c r="L55" s="56"/>
    </row>
    <row r="56" spans="1:13" s="7" customFormat="1" ht="20" hidden="1">
      <c r="A56" s="140"/>
      <c r="B56" s="154"/>
      <c r="C56" s="3"/>
      <c r="D56" s="3"/>
      <c r="E56" s="409" t="s">
        <v>58</v>
      </c>
      <c r="F56" s="410"/>
      <c r="G56" s="410">
        <f>(G53+G55)*0%</f>
        <v>0</v>
      </c>
      <c r="H56" s="410">
        <f t="shared" ref="H56:J56" si="9">(H53+H55)*0%</f>
        <v>0</v>
      </c>
      <c r="I56" s="410">
        <f t="shared" si="9"/>
        <v>0</v>
      </c>
      <c r="J56" s="411">
        <f t="shared" si="9"/>
        <v>0</v>
      </c>
      <c r="K56" s="33"/>
      <c r="L56" s="33"/>
    </row>
    <row r="57" spans="1:13" s="7" customFormat="1" ht="20">
      <c r="A57" s="140"/>
      <c r="B57" s="154"/>
      <c r="C57" s="3"/>
      <c r="D57" s="3"/>
      <c r="E57" s="424" t="s">
        <v>54</v>
      </c>
      <c r="F57" s="425"/>
      <c r="G57" s="425">
        <f>SUM(G53:G56)</f>
        <v>11821.900000000001</v>
      </c>
      <c r="H57" s="425">
        <f>SUM(H53:H56)</f>
        <v>10735.760000000002</v>
      </c>
      <c r="I57" s="425">
        <f>SUM(I53:I56)</f>
        <v>7803.8200000000006</v>
      </c>
      <c r="J57" s="426">
        <f>SUM(J53:J56)</f>
        <v>5824.4800000000014</v>
      </c>
      <c r="K57" s="33"/>
      <c r="L57" s="33"/>
    </row>
    <row r="58" spans="1:13" s="8" customFormat="1" ht="20">
      <c r="A58" s="140"/>
      <c r="B58" s="177"/>
      <c r="C58" s="3"/>
      <c r="D58" s="3"/>
      <c r="E58" s="427" t="s">
        <v>46</v>
      </c>
      <c r="F58" s="428"/>
      <c r="G58" s="428">
        <f>SUM(G53:G54)</f>
        <v>11746.900000000001</v>
      </c>
      <c r="H58" s="428">
        <f t="shared" ref="H58:J58" si="10">SUM(H53:H54)</f>
        <v>10660.760000000002</v>
      </c>
      <c r="I58" s="428">
        <f t="shared" si="10"/>
        <v>7728.8200000000006</v>
      </c>
      <c r="J58" s="429">
        <f t="shared" si="10"/>
        <v>5749.4800000000014</v>
      </c>
      <c r="K58" s="56"/>
      <c r="L58" s="56"/>
      <c r="M58" s="7"/>
    </row>
    <row r="59" spans="1:13" ht="20">
      <c r="A59" s="140"/>
      <c r="B59" s="175"/>
      <c r="C59" s="3"/>
      <c r="E59" s="442" t="s">
        <v>47</v>
      </c>
      <c r="F59" s="417"/>
      <c r="G59" s="417">
        <f>G57+(G58*3)</f>
        <v>47062.600000000006</v>
      </c>
      <c r="H59" s="417">
        <f t="shared" ref="H59:I59" si="11">H57+(H58*3)</f>
        <v>42718.040000000008</v>
      </c>
      <c r="I59" s="417">
        <f t="shared" si="11"/>
        <v>30990.280000000002</v>
      </c>
      <c r="J59" s="418">
        <f t="shared" ref="J59" si="12">J57+(J58*3)</f>
        <v>23072.920000000006</v>
      </c>
      <c r="K59" s="56"/>
      <c r="L59" s="56"/>
      <c r="M59" s="7"/>
    </row>
    <row r="60" spans="1:13" ht="20">
      <c r="A60" s="165"/>
      <c r="B60" s="178"/>
      <c r="C60" s="3"/>
      <c r="E60" s="205"/>
      <c r="F60" s="205"/>
      <c r="G60" s="205"/>
      <c r="H60" s="205"/>
      <c r="I60" s="205"/>
      <c r="J60" s="433"/>
      <c r="K60" s="59"/>
      <c r="L60" s="59"/>
      <c r="M60" s="8"/>
    </row>
    <row r="61" spans="1:13" ht="20">
      <c r="A61" s="140"/>
      <c r="B61" s="179"/>
      <c r="C61" s="3"/>
      <c r="E61" s="488" t="s">
        <v>77</v>
      </c>
      <c r="F61" s="488"/>
      <c r="G61" s="488"/>
      <c r="H61" s="488"/>
      <c r="I61" s="488"/>
      <c r="J61" s="488"/>
      <c r="K61" s="134"/>
      <c r="L61" s="55"/>
      <c r="M61" s="7"/>
    </row>
    <row r="62" spans="1:13" ht="20">
      <c r="A62" s="140"/>
      <c r="B62" s="180"/>
      <c r="C62" s="3"/>
      <c r="E62" s="406" t="s">
        <v>40</v>
      </c>
      <c r="F62" s="422"/>
      <c r="G62" s="422">
        <f>VLOOKUP($I$17,Tablas!$A$229:$G$295,3,TRUE)</f>
        <v>1357.2160000000001</v>
      </c>
      <c r="H62" s="422">
        <f>VLOOKUP($I$17,Tablas!$A$229:$G$295,4,TRUE)</f>
        <v>1231.5520000000001</v>
      </c>
      <c r="I62" s="422">
        <f>VLOOKUP($I$17,Tablas!$A$229:$G$295,5,TRUE)</f>
        <v>884.27733333333333</v>
      </c>
      <c r="J62" s="423">
        <f>VLOOKUP($I$17,Tablas!$A$229:$G$295,6,TRUE)</f>
        <v>657.81333333333339</v>
      </c>
      <c r="K62" s="135"/>
      <c r="L62" s="33"/>
      <c r="M62" s="7"/>
    </row>
    <row r="63" spans="1:13" ht="20">
      <c r="A63" s="140"/>
      <c r="B63" s="180"/>
      <c r="C63" s="3"/>
      <c r="E63" s="409" t="s">
        <v>41</v>
      </c>
      <c r="F63" s="410"/>
      <c r="G63" s="410">
        <f>IF($F$17=1,0,(VLOOKUP($I$19,Tablas!$A$229:$G$295,3,TRUE)))</f>
        <v>2259.1146666666668</v>
      </c>
      <c r="H63" s="410">
        <f>IF($F$17=1,0,(VLOOKUP($I$19,Tablas!$A$229:$G$295,4,TRUE)))</f>
        <v>2050.3466666666668</v>
      </c>
      <c r="I63" s="410">
        <f>IF($F$17=1,0,(VLOOKUP($I$19,Tablas!$A$229:$G$295,5,TRUE)))</f>
        <v>1480.64</v>
      </c>
      <c r="J63" s="411">
        <f>IF($F$17=1,0,(VLOOKUP($I$19,Tablas!$A$229:$G$295,6,TRUE)))</f>
        <v>1101.4080000000001</v>
      </c>
      <c r="K63" s="33"/>
      <c r="L63" s="33"/>
      <c r="M63" s="7"/>
    </row>
    <row r="64" spans="1:13" ht="27" customHeight="1">
      <c r="A64" s="165"/>
      <c r="B64" s="178"/>
      <c r="C64" s="3"/>
      <c r="E64" s="409" t="s">
        <v>56</v>
      </c>
      <c r="F64" s="410"/>
      <c r="G64" s="410">
        <f>IF($F$19=0,0,(VLOOKUP($F$19,Tablas!$A$296:$G$298,3,TRUE)))</f>
        <v>370.49600000000004</v>
      </c>
      <c r="H64" s="410">
        <f>IF($F$19=0,0,(VLOOKUP($F$19,Tablas!$A$296:$G$298,4,TRUE)))</f>
        <v>336.29866666666669</v>
      </c>
      <c r="I64" s="410">
        <f>IF($F$19=0,0,(VLOOKUP($F$19,Tablas!$A$296:$G$298,5,TRUE)))</f>
        <v>258.19733333333335</v>
      </c>
      <c r="J64" s="411">
        <f>IF($F$19=0,0,(VLOOKUP($F$19,Tablas!$A$296:$G$298,6,TRUE)))</f>
        <v>192.11733333333336</v>
      </c>
      <c r="K64" s="33"/>
      <c r="L64" s="33"/>
      <c r="M64" s="7"/>
    </row>
    <row r="65" spans="1:13" ht="24" customHeight="1">
      <c r="A65" s="140"/>
      <c r="B65" s="174"/>
      <c r="C65" s="3"/>
      <c r="E65" s="480" t="s">
        <v>42</v>
      </c>
      <c r="F65" s="481"/>
      <c r="G65" s="415">
        <f>SUM(G62:G64)</f>
        <v>3986.8266666666668</v>
      </c>
      <c r="H65" s="415">
        <f>SUM(H62:H64)</f>
        <v>3618.1973333333335</v>
      </c>
      <c r="I65" s="415">
        <f>SUM(I62:I64)</f>
        <v>2623.1146666666668</v>
      </c>
      <c r="J65" s="416">
        <f>SUM(J62:J64)</f>
        <v>1951.3386666666668</v>
      </c>
      <c r="K65" s="33"/>
      <c r="L65" s="33"/>
      <c r="M65" s="7"/>
    </row>
    <row r="66" spans="1:13" ht="44" customHeight="1">
      <c r="A66" s="140"/>
      <c r="B66" s="153"/>
      <c r="C66" s="3"/>
      <c r="E66" s="484" t="s">
        <v>80</v>
      </c>
      <c r="F66" s="485"/>
      <c r="G66" s="373">
        <f>IF('INGRESO DE DATOS'!$H$20,G65*-25%,0)</f>
        <v>0</v>
      </c>
      <c r="H66" s="373">
        <f>IF('INGRESO DE DATOS'!$H$20,H65*-25%,0)</f>
        <v>0</v>
      </c>
      <c r="I66" s="373">
        <f>IF('INGRESO DE DATOS'!$H$20,I65*-25%,0)</f>
        <v>0</v>
      </c>
      <c r="J66" s="373">
        <f>IF('INGRESO DE DATOS'!$H$20,J65*-25%,0)</f>
        <v>0</v>
      </c>
      <c r="K66" s="33"/>
      <c r="L66" s="33"/>
      <c r="M66" s="7"/>
    </row>
    <row r="67" spans="1:13" ht="24" customHeight="1">
      <c r="A67" s="140"/>
      <c r="B67" s="153"/>
      <c r="C67" s="3"/>
      <c r="E67" s="482" t="s">
        <v>43</v>
      </c>
      <c r="F67" s="483"/>
      <c r="G67" s="410">
        <v>75</v>
      </c>
      <c r="H67" s="410">
        <v>75</v>
      </c>
      <c r="I67" s="410">
        <v>75</v>
      </c>
      <c r="J67" s="411">
        <v>75</v>
      </c>
      <c r="K67" s="56"/>
      <c r="L67" s="56"/>
      <c r="M67" s="8"/>
    </row>
    <row r="68" spans="1:13" ht="31.5" hidden="1" customHeight="1">
      <c r="A68" s="140"/>
      <c r="B68" s="153"/>
      <c r="C68" s="3"/>
      <c r="E68" s="409" t="s">
        <v>58</v>
      </c>
      <c r="F68" s="410"/>
      <c r="G68" s="410">
        <f>(G65+G67)*0%</f>
        <v>0</v>
      </c>
      <c r="H68" s="410">
        <f t="shared" ref="H68:J68" si="13">(H65+H67)*0%</f>
        <v>0</v>
      </c>
      <c r="I68" s="410">
        <f t="shared" si="13"/>
        <v>0</v>
      </c>
      <c r="J68" s="411">
        <f t="shared" si="13"/>
        <v>0</v>
      </c>
      <c r="K68" s="33"/>
      <c r="L68" s="33"/>
      <c r="M68" s="8"/>
    </row>
    <row r="69" spans="1:13" ht="24" customHeight="1">
      <c r="A69" s="140"/>
      <c r="B69" s="174"/>
      <c r="C69" s="3"/>
      <c r="E69" s="424" t="s">
        <v>54</v>
      </c>
      <c r="F69" s="425"/>
      <c r="G69" s="425">
        <f>SUM(G65:G68)</f>
        <v>4061.8266666666668</v>
      </c>
      <c r="H69" s="425">
        <f>SUM(H65:H68)</f>
        <v>3693.1973333333335</v>
      </c>
      <c r="I69" s="425">
        <f>SUM(I65:I68)</f>
        <v>2698.1146666666668</v>
      </c>
      <c r="J69" s="426">
        <f>SUM(J65:J68)</f>
        <v>2026.3386666666668</v>
      </c>
      <c r="K69" s="33"/>
      <c r="L69" s="33"/>
    </row>
    <row r="70" spans="1:13" ht="24" customHeight="1">
      <c r="A70" s="140"/>
      <c r="B70" s="175"/>
      <c r="C70" s="3"/>
      <c r="E70" s="427" t="s">
        <v>78</v>
      </c>
      <c r="F70" s="428"/>
      <c r="G70" s="428">
        <f>SUM(G65:G66)</f>
        <v>3986.8266666666668</v>
      </c>
      <c r="H70" s="428">
        <f t="shared" ref="H70:J70" si="14">SUM(H65:H66)</f>
        <v>3618.1973333333335</v>
      </c>
      <c r="I70" s="428">
        <f t="shared" si="14"/>
        <v>2623.1146666666668</v>
      </c>
      <c r="J70" s="429">
        <f t="shared" si="14"/>
        <v>1951.3386666666668</v>
      </c>
      <c r="K70" s="56"/>
      <c r="L70" s="56"/>
    </row>
    <row r="71" spans="1:13" ht="24" customHeight="1">
      <c r="A71" s="140"/>
      <c r="B71" s="174"/>
      <c r="C71" s="3"/>
      <c r="E71" s="442" t="s">
        <v>47</v>
      </c>
      <c r="F71" s="417"/>
      <c r="G71" s="417">
        <f>G69+(G70*11)</f>
        <v>47916.920000000006</v>
      </c>
      <c r="H71" s="417">
        <f>H69+(H70*11)</f>
        <v>43493.368000000002</v>
      </c>
      <c r="I71" s="417">
        <f>I69+(I70*11)</f>
        <v>31552.376000000004</v>
      </c>
      <c r="J71" s="418">
        <f>J69+(J70*11)</f>
        <v>23491.064000000002</v>
      </c>
      <c r="K71" s="56"/>
      <c r="L71" s="56"/>
    </row>
    <row r="72" spans="1:13" ht="24.75" customHeight="1">
      <c r="A72" s="140"/>
      <c r="B72" s="170"/>
      <c r="C72" s="3"/>
      <c r="E72" s="489"/>
      <c r="F72" s="489"/>
      <c r="G72" s="489"/>
      <c r="H72" s="489"/>
      <c r="I72" s="489"/>
      <c r="J72" s="489"/>
      <c r="K72" s="58"/>
      <c r="L72" s="58"/>
    </row>
    <row r="73" spans="1:13" ht="24" customHeight="1">
      <c r="A73" s="140"/>
      <c r="B73" s="181"/>
      <c r="E73" s="457" t="s">
        <v>82</v>
      </c>
      <c r="F73" s="457"/>
      <c r="G73" s="457"/>
      <c r="H73" s="457"/>
      <c r="I73" s="457"/>
      <c r="J73" s="457"/>
    </row>
    <row r="74" spans="1:13" ht="33.75" customHeight="1">
      <c r="A74" s="165"/>
      <c r="B74" s="178"/>
      <c r="E74" s="490" t="s">
        <v>57</v>
      </c>
      <c r="F74" s="490"/>
      <c r="G74" s="490"/>
      <c r="H74" s="490"/>
      <c r="I74" s="490"/>
      <c r="J74" s="490"/>
    </row>
    <row r="75" spans="1:13" ht="34.5" customHeight="1">
      <c r="A75" s="140"/>
      <c r="B75" s="175"/>
      <c r="E75" s="490"/>
      <c r="F75" s="490"/>
      <c r="G75" s="490"/>
      <c r="H75" s="490"/>
      <c r="I75" s="490"/>
      <c r="J75" s="490"/>
    </row>
    <row r="76" spans="1:13" ht="24" customHeight="1">
      <c r="A76" s="140"/>
      <c r="B76" s="175"/>
      <c r="E76" s="430"/>
      <c r="F76" s="430"/>
      <c r="G76" s="430"/>
      <c r="H76" s="430"/>
      <c r="I76" s="430"/>
      <c r="J76" s="410"/>
    </row>
    <row r="77" spans="1:13" ht="20.25" customHeight="1">
      <c r="A77" s="140"/>
      <c r="B77" s="175"/>
      <c r="E77" s="430"/>
      <c r="F77" s="430"/>
      <c r="G77" s="430"/>
      <c r="H77" s="430"/>
      <c r="I77" s="430"/>
      <c r="J77" s="410"/>
    </row>
    <row r="78" spans="1:13" ht="19.5" customHeight="1">
      <c r="A78" s="165"/>
      <c r="B78" s="178"/>
      <c r="E78" s="430"/>
      <c r="F78" s="430"/>
      <c r="G78" s="430"/>
      <c r="H78" s="430"/>
      <c r="I78" s="430"/>
      <c r="J78" s="410"/>
    </row>
    <row r="79" spans="1:13" ht="26.25" customHeight="1">
      <c r="A79" s="140"/>
      <c r="B79" s="174"/>
      <c r="E79" s="430"/>
      <c r="F79" s="430"/>
      <c r="G79" s="430"/>
      <c r="H79" s="430"/>
      <c r="I79" s="430"/>
      <c r="J79" s="415"/>
    </row>
    <row r="80" spans="1:13" ht="26.25" customHeight="1">
      <c r="A80" s="140"/>
      <c r="B80" s="164"/>
      <c r="E80" s="430"/>
      <c r="F80" s="430"/>
      <c r="G80" s="430"/>
      <c r="H80" s="430"/>
      <c r="I80" s="430"/>
      <c r="J80" s="410"/>
    </row>
    <row r="81" spans="1:10" ht="26.25" customHeight="1">
      <c r="A81" s="140"/>
      <c r="B81" s="174"/>
      <c r="E81" s="430"/>
      <c r="F81" s="430"/>
      <c r="G81" s="430"/>
      <c r="H81" s="430"/>
      <c r="I81" s="430"/>
      <c r="J81" s="410"/>
    </row>
    <row r="82" spans="1:10" ht="26.25" customHeight="1">
      <c r="A82" s="140"/>
      <c r="B82" s="174"/>
      <c r="E82" s="430"/>
      <c r="F82" s="430"/>
      <c r="G82" s="430"/>
      <c r="H82" s="430"/>
      <c r="I82" s="430"/>
      <c r="J82" s="415"/>
    </row>
    <row r="83" spans="1:10" ht="26.25" customHeight="1">
      <c r="A83" s="140"/>
      <c r="B83" s="174"/>
      <c r="E83" s="430"/>
      <c r="F83" s="430"/>
      <c r="G83" s="430"/>
      <c r="H83" s="430"/>
      <c r="I83" s="430"/>
      <c r="J83" s="415"/>
    </row>
    <row r="84" spans="1:10" ht="26.25" customHeight="1">
      <c r="A84" s="140"/>
      <c r="B84" s="164"/>
      <c r="E84" s="430"/>
      <c r="F84" s="430"/>
      <c r="G84" s="430"/>
      <c r="H84" s="430"/>
      <c r="I84" s="430"/>
      <c r="J84" s="431"/>
    </row>
    <row r="85" spans="1:10" ht="26.25" customHeight="1">
      <c r="A85" s="140"/>
      <c r="B85" s="174"/>
      <c r="E85" s="430"/>
      <c r="F85" s="430"/>
      <c r="G85" s="430"/>
      <c r="H85" s="430"/>
      <c r="I85" s="430"/>
      <c r="J85" s="430"/>
    </row>
    <row r="86" spans="1:10" ht="33.75" customHeight="1">
      <c r="A86" s="140"/>
      <c r="B86" s="164"/>
      <c r="E86" s="430"/>
      <c r="F86" s="430"/>
      <c r="G86" s="430"/>
      <c r="H86" s="430"/>
      <c r="I86" s="430"/>
      <c r="J86" s="430"/>
    </row>
    <row r="87" spans="1:10" ht="26.25" customHeight="1">
      <c r="A87" s="140"/>
      <c r="B87" s="174"/>
    </row>
    <row r="88" spans="1:10" ht="22.5" customHeight="1">
      <c r="A88" s="165"/>
      <c r="B88" s="178"/>
    </row>
    <row r="89" spans="1:10" ht="25.5" customHeight="1">
      <c r="A89" s="140"/>
      <c r="B89" s="153"/>
    </row>
    <row r="90" spans="1:10" ht="25.5" customHeight="1">
      <c r="A90" s="140"/>
      <c r="B90" s="154"/>
    </row>
    <row r="91" spans="1:10" ht="31.5" customHeight="1">
      <c r="A91" s="140"/>
      <c r="B91" s="154"/>
    </row>
    <row r="92" spans="1:10" ht="25.5" customHeight="1">
      <c r="A92" s="140"/>
      <c r="B92" s="154"/>
    </row>
    <row r="93" spans="1:10" ht="25.5" customHeight="1">
      <c r="A93" s="140"/>
      <c r="B93" s="164"/>
    </row>
    <row r="94" spans="1:10" ht="25.5" customHeight="1">
      <c r="A94" s="140"/>
      <c r="B94" s="164"/>
    </row>
    <row r="95" spans="1:10" ht="25.5" customHeight="1">
      <c r="A95" s="140"/>
      <c r="B95" s="154"/>
    </row>
    <row r="96" spans="1:10">
      <c r="A96" s="93"/>
      <c r="B96" s="93"/>
    </row>
  </sheetData>
  <sheetProtection algorithmName="SHA-512" hashValue="NglpvUeY0+S46Eu/EVmJSbv7eDi4diQIan7qpklYPolix7xoeOQaTFt/7BsNPpREAoZtjbhCfoFJtjmSXkW2Fg==" saltValue="Zh1ABOcbERhpLZ3VS6jFIw==" spinCount="100000" sheet="1" objects="1" scenarios="1"/>
  <mergeCells count="23">
    <mergeCell ref="E73:J73"/>
    <mergeCell ref="E72:J72"/>
    <mergeCell ref="E74:J75"/>
    <mergeCell ref="E47:F47"/>
    <mergeCell ref="E42:F42"/>
    <mergeCell ref="E54:F54"/>
    <mergeCell ref="E65:F65"/>
    <mergeCell ref="E66:F66"/>
    <mergeCell ref="E67:F67"/>
    <mergeCell ref="E61:J61"/>
    <mergeCell ref="B44:B45"/>
    <mergeCell ref="A44:A45"/>
    <mergeCell ref="A15:B15"/>
    <mergeCell ref="E53:F53"/>
    <mergeCell ref="E55:F55"/>
    <mergeCell ref="E32:F32"/>
    <mergeCell ref="F15:J15"/>
    <mergeCell ref="D15:E15"/>
    <mergeCell ref="D17:E17"/>
    <mergeCell ref="D19:E19"/>
    <mergeCell ref="E37:J37"/>
    <mergeCell ref="E27:J27"/>
    <mergeCell ref="E49:J49"/>
  </mergeCells>
  <conditionalFormatting sqref="F17">
    <cfRule type="cellIs" dxfId="22" priority="3" stopIfTrue="1" operator="greaterThan">
      <formula>2</formula>
    </cfRule>
    <cfRule type="cellIs" dxfId="21" priority="4" stopIfTrue="1" operator="lessThan">
      <formula>1</formula>
    </cfRule>
  </conditionalFormatting>
  <conditionalFormatting sqref="I19 I17">
    <cfRule type="cellIs" dxfId="20" priority="1" stopIfTrue="1" operator="greaterThan">
      <formula>73</formula>
    </cfRule>
    <cfRule type="cellIs" dxfId="19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6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102"/>
  <sheetViews>
    <sheetView showGridLines="0" topLeftCell="B39" zoomScale="75" zoomScaleNormal="75" zoomScaleSheetLayoutView="37" workbookViewId="0">
      <selection activeCell="E71" sqref="E71:J71"/>
    </sheetView>
  </sheetViews>
  <sheetFormatPr baseColWidth="10" defaultColWidth="8.83203125" defaultRowHeight="13"/>
  <cols>
    <col min="1" max="2" width="54.5" style="3" customWidth="1"/>
    <col min="3" max="3" width="4.6640625" style="4" customWidth="1"/>
    <col min="4" max="4" width="16.6640625" style="3" customWidth="1"/>
    <col min="5" max="5" width="32.33203125" style="3" customWidth="1"/>
    <col min="6" max="6" width="26.1640625" style="3" customWidth="1"/>
    <col min="7" max="7" width="25.33203125" style="3" customWidth="1"/>
    <col min="8" max="8" width="26.1640625" style="3" customWidth="1"/>
    <col min="9" max="9" width="26.33203125" style="3" customWidth="1"/>
    <col min="10" max="10" width="25" style="3" customWidth="1"/>
    <col min="11" max="16384" width="8.83203125" style="3"/>
  </cols>
  <sheetData>
    <row r="1" spans="1:12">
      <c r="A1" s="66"/>
      <c r="B1" s="66"/>
      <c r="C1" s="94"/>
      <c r="D1" s="66"/>
      <c r="E1" s="66"/>
      <c r="F1" s="66"/>
      <c r="G1" s="66"/>
      <c r="H1" s="66"/>
      <c r="I1" s="66"/>
      <c r="J1" s="66"/>
      <c r="K1" s="66"/>
      <c r="L1" s="66"/>
    </row>
    <row r="2" spans="1:12" ht="12.75" customHeight="1">
      <c r="A2" s="63"/>
      <c r="B2" s="64"/>
      <c r="C2" s="65"/>
      <c r="D2" s="64"/>
      <c r="E2" s="64"/>
      <c r="F2" s="64"/>
      <c r="G2" s="64"/>
      <c r="H2" s="64"/>
      <c r="I2" s="64"/>
      <c r="J2" s="64"/>
      <c r="K2" s="66"/>
      <c r="L2" s="66"/>
    </row>
    <row r="3" spans="1:12">
      <c r="A3" s="64"/>
      <c r="B3" s="64"/>
      <c r="C3" s="65"/>
      <c r="D3" s="64"/>
      <c r="E3" s="64"/>
      <c r="F3" s="64"/>
      <c r="G3" s="64"/>
      <c r="H3" s="64" t="s">
        <v>2</v>
      </c>
      <c r="I3" s="64" t="s">
        <v>2</v>
      </c>
      <c r="J3" s="64" t="s">
        <v>2</v>
      </c>
      <c r="K3" s="66"/>
      <c r="L3" s="66"/>
    </row>
    <row r="4" spans="1:12">
      <c r="A4" s="64"/>
      <c r="B4" s="64"/>
      <c r="C4" s="65"/>
      <c r="D4" s="64"/>
      <c r="E4" s="64"/>
      <c r="F4" s="64"/>
      <c r="G4" s="64"/>
      <c r="H4" s="64"/>
      <c r="I4" s="64"/>
      <c r="J4" s="64"/>
      <c r="K4" s="66"/>
      <c r="L4" s="66"/>
    </row>
    <row r="5" spans="1:12">
      <c r="A5" s="64"/>
      <c r="B5" s="64"/>
      <c r="C5" s="65"/>
      <c r="D5" s="64"/>
      <c r="E5" s="64"/>
      <c r="F5" s="64"/>
      <c r="G5" s="64"/>
      <c r="H5" s="64"/>
      <c r="I5" s="64"/>
      <c r="J5" s="64"/>
      <c r="K5" s="66"/>
      <c r="L5" s="66"/>
    </row>
    <row r="6" spans="1:12">
      <c r="A6" s="64"/>
      <c r="B6" s="64"/>
      <c r="C6" s="65"/>
      <c r="D6" s="64"/>
      <c r="E6" s="64"/>
      <c r="F6" s="64"/>
      <c r="G6" s="64"/>
      <c r="H6" s="64"/>
      <c r="I6" s="64"/>
      <c r="J6" s="64"/>
      <c r="K6" s="66"/>
      <c r="L6" s="66"/>
    </row>
    <row r="7" spans="1:12" ht="16">
      <c r="A7" s="64"/>
      <c r="B7" s="64"/>
      <c r="C7" s="65"/>
      <c r="D7" s="64"/>
      <c r="E7" s="64"/>
      <c r="F7" s="64"/>
      <c r="G7" s="64"/>
      <c r="H7" s="67" t="s">
        <v>2</v>
      </c>
      <c r="I7" s="67" t="s">
        <v>2</v>
      </c>
      <c r="J7" s="67" t="s">
        <v>2</v>
      </c>
      <c r="K7" s="66"/>
      <c r="L7" s="66"/>
    </row>
    <row r="8" spans="1:12" s="66" customFormat="1" ht="16">
      <c r="A8" s="64"/>
      <c r="B8" s="64"/>
      <c r="C8" s="65"/>
      <c r="D8" s="64"/>
      <c r="E8" s="64"/>
      <c r="F8" s="64"/>
      <c r="G8" s="64"/>
      <c r="H8" s="67"/>
      <c r="I8" s="67"/>
      <c r="J8" s="67"/>
    </row>
    <row r="9" spans="1:12" s="66" customFormat="1" ht="16">
      <c r="A9" s="64"/>
      <c r="B9" s="64"/>
      <c r="C9" s="65"/>
      <c r="D9" s="64"/>
      <c r="E9" s="64"/>
      <c r="F9" s="64"/>
      <c r="G9" s="64"/>
      <c r="H9" s="67"/>
      <c r="I9" s="67"/>
      <c r="J9" s="67"/>
    </row>
    <row r="10" spans="1:12" s="66" customFormat="1" ht="16">
      <c r="A10" s="64"/>
      <c r="B10" s="64"/>
      <c r="C10" s="65"/>
      <c r="D10" s="64"/>
      <c r="E10" s="64"/>
      <c r="F10" s="64"/>
      <c r="G10" s="64"/>
      <c r="H10" s="67"/>
      <c r="I10" s="67"/>
      <c r="J10" s="67"/>
    </row>
    <row r="11" spans="1:12" s="66" customFormat="1" ht="16">
      <c r="A11" s="64"/>
      <c r="B11" s="64"/>
      <c r="C11" s="65"/>
      <c r="D11" s="64"/>
      <c r="E11" s="64"/>
      <c r="F11" s="64"/>
      <c r="G11" s="64"/>
      <c r="H11" s="67"/>
      <c r="I11" s="67"/>
      <c r="J11" s="67"/>
    </row>
    <row r="12" spans="1:12" s="66" customFormat="1" ht="16">
      <c r="A12" s="64"/>
      <c r="B12" s="64"/>
      <c r="C12" s="65"/>
      <c r="D12" s="64"/>
      <c r="E12" s="64"/>
      <c r="F12" s="64"/>
      <c r="G12" s="64"/>
      <c r="H12" s="67"/>
      <c r="I12" s="67"/>
      <c r="J12" s="67"/>
    </row>
    <row r="13" spans="1:12" ht="15" customHeight="1">
      <c r="A13" s="184"/>
      <c r="B13" s="184"/>
      <c r="C13" s="69"/>
      <c r="D13" s="184"/>
      <c r="E13" s="184"/>
      <c r="F13" s="184"/>
      <c r="G13" s="184"/>
      <c r="H13" s="184"/>
      <c r="I13" s="184"/>
      <c r="J13" s="184"/>
      <c r="K13" s="66"/>
      <c r="L13" s="66"/>
    </row>
    <row r="14" spans="1:12" ht="23">
      <c r="A14" s="466" t="s">
        <v>66</v>
      </c>
      <c r="B14" s="466"/>
      <c r="C14" s="11"/>
      <c r="D14" s="487" t="s">
        <v>27</v>
      </c>
      <c r="E14" s="487"/>
      <c r="F14" s="486" t="str">
        <f>+'INGRESO DE DATOS'!$D$13</f>
        <v>NOMBRE COMPLETO</v>
      </c>
      <c r="G14" s="486"/>
      <c r="H14" s="486"/>
      <c r="I14" s="486"/>
      <c r="J14" s="486"/>
    </row>
    <row r="15" spans="1:12" ht="23.25" customHeight="1">
      <c r="A15" s="155"/>
      <c r="B15" s="153"/>
      <c r="C15" s="12"/>
      <c r="D15" s="386"/>
      <c r="E15" s="386"/>
      <c r="F15" s="386"/>
      <c r="G15" s="386"/>
      <c r="H15" s="386"/>
      <c r="I15" s="386"/>
      <c r="J15" s="387"/>
    </row>
    <row r="16" spans="1:12" ht="23.25" customHeight="1">
      <c r="A16" s="155"/>
      <c r="B16" s="153"/>
      <c r="C16" s="12"/>
      <c r="D16" s="487" t="s">
        <v>28</v>
      </c>
      <c r="E16" s="487"/>
      <c r="F16" s="396">
        <f>+'INGRESO DE DATOS'!$D$15</f>
        <v>2</v>
      </c>
      <c r="G16" s="386"/>
      <c r="H16" s="388" t="s">
        <v>29</v>
      </c>
      <c r="I16" s="396">
        <f>+'INGRESO DE DATOS'!$D$17</f>
        <v>65</v>
      </c>
      <c r="J16" s="385"/>
    </row>
    <row r="17" spans="1:13" ht="23.25" customHeight="1">
      <c r="A17" s="155"/>
      <c r="B17" s="169"/>
      <c r="C17" s="12"/>
      <c r="D17" s="389"/>
      <c r="E17" s="389"/>
      <c r="F17" s="390"/>
      <c r="G17" s="390"/>
      <c r="H17" s="390"/>
      <c r="I17" s="390"/>
      <c r="J17" s="386"/>
    </row>
    <row r="18" spans="1:13" ht="23.25" customHeight="1">
      <c r="A18" s="155"/>
      <c r="B18" s="153"/>
      <c r="C18" s="12"/>
      <c r="D18" s="389"/>
      <c r="E18" s="389"/>
      <c r="F18" s="390"/>
      <c r="G18" s="390"/>
      <c r="H18" s="388" t="s">
        <v>53</v>
      </c>
      <c r="I18" s="396">
        <f>+'INGRESO DE DATOS'!$J$17</f>
        <v>71</v>
      </c>
      <c r="J18" s="391"/>
    </row>
    <row r="19" spans="1:13" s="5" customFormat="1" ht="23.25" customHeight="1">
      <c r="A19" s="140"/>
      <c r="B19" s="170"/>
      <c r="C19" s="12"/>
      <c r="D19" s="487" t="s">
        <v>30</v>
      </c>
      <c r="E19" s="487"/>
      <c r="F19" s="396">
        <f>+'INGRESO DE DATOS'!$J$15</f>
        <v>3</v>
      </c>
      <c r="G19" s="390"/>
      <c r="H19" s="390" t="s">
        <v>2</v>
      </c>
      <c r="I19" s="390" t="s">
        <v>2</v>
      </c>
      <c r="J19" s="390"/>
    </row>
    <row r="20" spans="1:13" s="5" customFormat="1" ht="23.25" customHeight="1">
      <c r="A20" s="171"/>
      <c r="B20" s="170"/>
      <c r="C20" s="14"/>
      <c r="D20" s="386"/>
      <c r="E20" s="386"/>
      <c r="F20" s="394"/>
      <c r="G20" s="395"/>
      <c r="H20" s="392" t="s">
        <v>48</v>
      </c>
      <c r="I20" s="393">
        <f ca="1">NOW()</f>
        <v>44508.73225833333</v>
      </c>
      <c r="J20" s="389"/>
    </row>
    <row r="21" spans="1:13" s="1" customFormat="1" ht="23.25" customHeight="1">
      <c r="A21" s="172"/>
      <c r="B21" s="166"/>
      <c r="C21" s="14"/>
      <c r="F21" s="9"/>
      <c r="G21" s="9" t="s">
        <v>2</v>
      </c>
      <c r="H21" s="15" t="b">
        <v>0</v>
      </c>
      <c r="I21" s="16"/>
      <c r="J21" s="13" t="s">
        <v>2</v>
      </c>
    </row>
    <row r="22" spans="1:13" s="1" customFormat="1" ht="20">
      <c r="A22" s="173"/>
      <c r="B22" s="177"/>
      <c r="C22" s="12"/>
      <c r="D22" s="2"/>
      <c r="E22" s="397" t="s">
        <v>35</v>
      </c>
      <c r="F22" s="398"/>
      <c r="G22" s="398" t="s">
        <v>7</v>
      </c>
      <c r="H22" s="398" t="s">
        <v>8</v>
      </c>
      <c r="I22" s="398" t="s">
        <v>9</v>
      </c>
      <c r="J22" s="398" t="s">
        <v>60</v>
      </c>
      <c r="K22" s="2"/>
    </row>
    <row r="23" spans="1:13" s="1" customFormat="1" ht="20">
      <c r="A23" s="140"/>
      <c r="B23" s="177"/>
      <c r="C23" s="12"/>
      <c r="D23" s="12"/>
      <c r="E23" s="402" t="s">
        <v>37</v>
      </c>
      <c r="F23" s="403"/>
      <c r="G23" s="403">
        <v>250</v>
      </c>
      <c r="H23" s="403">
        <v>2000</v>
      </c>
      <c r="I23" s="403">
        <v>5000</v>
      </c>
      <c r="J23" s="404">
        <v>10000</v>
      </c>
      <c r="K23" s="52"/>
      <c r="L23" s="52"/>
      <c r="M23" s="2"/>
    </row>
    <row r="24" spans="1:13" s="2" customFormat="1" ht="20">
      <c r="A24" s="140"/>
      <c r="B24" s="177"/>
      <c r="C24" s="12"/>
      <c r="D24" s="12"/>
      <c r="E24" s="399" t="s">
        <v>38</v>
      </c>
      <c r="F24" s="400"/>
      <c r="G24" s="400">
        <v>5000</v>
      </c>
      <c r="H24" s="400">
        <v>2000</v>
      </c>
      <c r="I24" s="400">
        <v>5000</v>
      </c>
      <c r="J24" s="401">
        <v>10000</v>
      </c>
      <c r="K24" s="53"/>
      <c r="L24" s="53"/>
    </row>
    <row r="25" spans="1:13" s="2" customFormat="1" ht="23">
      <c r="A25" s="173"/>
      <c r="B25" s="178"/>
      <c r="C25" s="12"/>
      <c r="D25" s="12"/>
      <c r="E25" s="207"/>
      <c r="F25" s="201"/>
      <c r="G25" s="202"/>
      <c r="H25" s="203"/>
      <c r="I25" s="203"/>
      <c r="J25" s="204"/>
      <c r="K25" s="53"/>
      <c r="L25" s="53"/>
      <c r="M25" s="6"/>
    </row>
    <row r="26" spans="1:13" s="2" customFormat="1" ht="20">
      <c r="A26" s="140"/>
      <c r="B26" s="178"/>
      <c r="C26" s="12"/>
      <c r="D26" s="12"/>
      <c r="E26" s="488" t="s">
        <v>36</v>
      </c>
      <c r="F26" s="488"/>
      <c r="G26" s="488"/>
      <c r="H26" s="488"/>
      <c r="I26" s="488"/>
      <c r="J26" s="488"/>
      <c r="K26" s="54"/>
      <c r="L26" s="54"/>
      <c r="M26" s="7"/>
    </row>
    <row r="27" spans="1:13" s="6" customFormat="1" ht="20">
      <c r="A27" s="140"/>
      <c r="B27" s="178"/>
      <c r="C27" s="12"/>
      <c r="D27" s="12"/>
      <c r="E27" s="406" t="s">
        <v>40</v>
      </c>
      <c r="F27" s="407"/>
      <c r="G27" s="407">
        <f>(VLOOKUP($I$16,Tablas!$A$305:$G$371,3,TRUE))</f>
        <v>11099.2</v>
      </c>
      <c r="H27" s="407">
        <f>(VLOOKUP($I$16,Tablas!$A$305:$G$371,4,TRUE))</f>
        <v>10648</v>
      </c>
      <c r="I27" s="407">
        <f>(VLOOKUP($I$16,Tablas!$A$305:$G$371,5,TRUE))</f>
        <v>7663.2000000000007</v>
      </c>
      <c r="J27" s="408">
        <f>(VLOOKUP($I$16,Tablas!$A$305:$G$371,6,TRUE))</f>
        <v>5701.6</v>
      </c>
      <c r="K27" s="55"/>
      <c r="L27" s="55"/>
      <c r="M27" s="7"/>
    </row>
    <row r="28" spans="1:13" s="7" customFormat="1" ht="20">
      <c r="A28" s="173"/>
      <c r="B28" s="178"/>
      <c r="C28" s="12"/>
      <c r="D28" s="17"/>
      <c r="E28" s="409" t="s">
        <v>41</v>
      </c>
      <c r="F28" s="410"/>
      <c r="G28" s="410">
        <f>(IF($F$16=1,0,(VLOOKUP($I$18,Tablas!$A$305:$G$371,3,TRUE))))</f>
        <v>18803.2</v>
      </c>
      <c r="H28" s="410">
        <f>(IF($F$16=1,0,(VLOOKUP($I$18,Tablas!$A$305:$G$371,4,TRUE))))</f>
        <v>18042.400000000001</v>
      </c>
      <c r="I28" s="410">
        <f>(IF($F$16=1,0,(VLOOKUP($I$18,Tablas!$A$305:$G$371,5,TRUE))))</f>
        <v>13063.2</v>
      </c>
      <c r="J28" s="411">
        <f>(IF($F$16=1,0,(VLOOKUP($I$18,Tablas!$A$305:$G$371,6,TRUE))))</f>
        <v>9716</v>
      </c>
      <c r="K28" s="33"/>
      <c r="L28" s="33"/>
    </row>
    <row r="29" spans="1:13" s="7" customFormat="1" ht="20">
      <c r="A29" s="173"/>
      <c r="B29" s="178"/>
      <c r="C29" s="12"/>
      <c r="D29" s="17"/>
      <c r="E29" s="409" t="s">
        <v>56</v>
      </c>
      <c r="F29" s="410"/>
      <c r="G29" s="412">
        <f>(IF($F$19=0,0,(VLOOKUP($F$19,Tablas!$A$372:$G$374,3,TRUE))))</f>
        <v>2988.8</v>
      </c>
      <c r="H29" s="412">
        <f>(IF($F$19=0,0,(VLOOKUP($F$19,Tablas!$A$372:$G$374,4,TRUE))))</f>
        <v>2869.6000000000004</v>
      </c>
      <c r="I29" s="412">
        <f>(IF($F$19=0,0,(VLOOKUP($F$19,Tablas!$A$372:$G$374,5,TRUE))))</f>
        <v>2216.8000000000002</v>
      </c>
      <c r="J29" s="413">
        <f>(IF($F$19=0,0,(VLOOKUP($F$19,Tablas!$A$372:$G$374,6,TRUE))))</f>
        <v>1648.8000000000002</v>
      </c>
      <c r="K29" s="33"/>
      <c r="L29" s="33"/>
    </row>
    <row r="30" spans="1:13" s="7" customFormat="1" ht="20">
      <c r="A30" s="173"/>
      <c r="B30" s="178"/>
      <c r="C30" s="17"/>
      <c r="D30" s="12"/>
      <c r="E30" s="414" t="s">
        <v>42</v>
      </c>
      <c r="F30" s="415"/>
      <c r="G30" s="415">
        <f>SUM(G27:G29)</f>
        <v>32891.200000000004</v>
      </c>
      <c r="H30" s="415">
        <f>SUM(H27:H29)</f>
        <v>31560</v>
      </c>
      <c r="I30" s="415">
        <f>SUM(I27:I29)</f>
        <v>22943.200000000001</v>
      </c>
      <c r="J30" s="416">
        <f>SUM(J27:J29)</f>
        <v>17066.400000000001</v>
      </c>
      <c r="K30" s="33"/>
      <c r="L30" s="33"/>
      <c r="M30" s="8"/>
    </row>
    <row r="31" spans="1:13" s="84" customFormat="1" ht="47" customHeight="1">
      <c r="A31" s="173"/>
      <c r="B31" s="178"/>
      <c r="C31" s="87"/>
      <c r="D31" s="72"/>
      <c r="E31" s="484" t="s">
        <v>80</v>
      </c>
      <c r="F31" s="485"/>
      <c r="G31" s="373">
        <f>IF('INGRESO DE DATOS'!$H$20,G30*-25%,0)</f>
        <v>0</v>
      </c>
      <c r="H31" s="373">
        <f>IF('INGRESO DE DATOS'!$H$20,H30*-25%,0)</f>
        <v>0</v>
      </c>
      <c r="I31" s="373">
        <f>IF('INGRESO DE DATOS'!$H$20,I30*-25%,0)</f>
        <v>0</v>
      </c>
      <c r="J31" s="382">
        <f>IF('INGRESO DE DATOS'!$H$20,J30*-25%,0)</f>
        <v>0</v>
      </c>
      <c r="K31" s="86"/>
      <c r="L31" s="86"/>
      <c r="M31" s="88"/>
    </row>
    <row r="32" spans="1:13" s="7" customFormat="1" ht="20">
      <c r="A32" s="173"/>
      <c r="B32" s="178"/>
      <c r="C32" s="17"/>
      <c r="D32" s="17"/>
      <c r="E32" s="409" t="s">
        <v>43</v>
      </c>
      <c r="F32" s="410"/>
      <c r="G32" s="410">
        <v>75</v>
      </c>
      <c r="H32" s="410">
        <v>75</v>
      </c>
      <c r="I32" s="410">
        <v>75</v>
      </c>
      <c r="J32" s="411">
        <v>75</v>
      </c>
      <c r="K32" s="56"/>
      <c r="L32" s="56"/>
    </row>
    <row r="33" spans="1:13" s="8" customFormat="1" ht="20" hidden="1">
      <c r="A33" s="140"/>
      <c r="B33" s="154"/>
      <c r="C33" s="12"/>
      <c r="D33" s="18"/>
      <c r="E33" s="409" t="s">
        <v>58</v>
      </c>
      <c r="F33" s="410"/>
      <c r="G33" s="410">
        <f>(G30+G32)*0%</f>
        <v>0</v>
      </c>
      <c r="H33" s="410">
        <f>(H30+H32)*0%</f>
        <v>0</v>
      </c>
      <c r="I33" s="410">
        <f>(I30+I32)*0%</f>
        <v>0</v>
      </c>
      <c r="J33" s="411">
        <f>(J30+J32)*0%</f>
        <v>0</v>
      </c>
      <c r="K33" s="33"/>
      <c r="L33" s="33"/>
      <c r="M33" s="7"/>
    </row>
    <row r="34" spans="1:13" s="7" customFormat="1" ht="20">
      <c r="A34" s="173"/>
      <c r="B34" s="177"/>
      <c r="C34" s="17"/>
      <c r="D34" s="18"/>
      <c r="E34" s="496" t="s">
        <v>47</v>
      </c>
      <c r="F34" s="497"/>
      <c r="G34" s="446">
        <f>SUM(G30:G33)</f>
        <v>32966.200000000004</v>
      </c>
      <c r="H34" s="446">
        <f t="shared" ref="H34:J34" si="0">SUM(H30:H33)</f>
        <v>31635</v>
      </c>
      <c r="I34" s="446">
        <f t="shared" si="0"/>
        <v>23018.2</v>
      </c>
      <c r="J34" s="418">
        <f t="shared" si="0"/>
        <v>17141.400000000001</v>
      </c>
      <c r="K34" s="33"/>
      <c r="L34" s="33"/>
    </row>
    <row r="35" spans="1:13" s="7" customFormat="1" ht="20">
      <c r="A35" s="140"/>
      <c r="B35" s="178"/>
      <c r="C35" s="18"/>
      <c r="D35" s="18"/>
      <c r="E35" s="419"/>
      <c r="F35" s="420"/>
      <c r="G35" s="420"/>
      <c r="H35" s="421"/>
      <c r="I35" s="421"/>
      <c r="J35" s="415"/>
      <c r="K35" s="56"/>
      <c r="L35" s="56"/>
    </row>
    <row r="36" spans="1:13" s="7" customFormat="1" ht="20">
      <c r="A36" s="165"/>
      <c r="B36" s="166"/>
      <c r="C36" s="18"/>
      <c r="D36" s="18"/>
      <c r="E36" s="488" t="s">
        <v>39</v>
      </c>
      <c r="F36" s="488"/>
      <c r="G36" s="488"/>
      <c r="H36" s="488"/>
      <c r="I36" s="488"/>
      <c r="J36" s="488"/>
      <c r="K36" s="56"/>
      <c r="L36" s="56"/>
      <c r="M36" s="8"/>
    </row>
    <row r="37" spans="1:13" s="7" customFormat="1" ht="20">
      <c r="A37" s="140"/>
      <c r="B37" s="177"/>
      <c r="C37" s="18"/>
      <c r="D37" s="14"/>
      <c r="E37" s="406" t="s">
        <v>40</v>
      </c>
      <c r="F37" s="422"/>
      <c r="G37" s="422">
        <f>VLOOKUP($I$16,Tablas!$A$605:$G$671,3,TRUE)</f>
        <v>5882.5760000000009</v>
      </c>
      <c r="H37" s="422">
        <f>VLOOKUP($I$16,Tablas!$A$605:$G$671,4,TRUE)</f>
        <v>5643.4400000000005</v>
      </c>
      <c r="I37" s="422">
        <f>VLOOKUP($I$16,Tablas!$A$605:$G$671,5,TRUE)</f>
        <v>4061.4960000000005</v>
      </c>
      <c r="J37" s="423">
        <f>VLOOKUP($I$16,Tablas!$A$605:$G$671,6,TRUE)</f>
        <v>3021.8480000000004</v>
      </c>
      <c r="K37" s="57"/>
      <c r="L37" s="57"/>
    </row>
    <row r="38" spans="1:13" s="8" customFormat="1" ht="20">
      <c r="A38" s="140"/>
      <c r="B38" s="178"/>
      <c r="C38" s="18"/>
      <c r="D38" s="14"/>
      <c r="E38" s="409" t="s">
        <v>41</v>
      </c>
      <c r="F38" s="410"/>
      <c r="G38" s="410">
        <f>IF($F$16=1,0,(VLOOKUP($I$18,Tablas!$A$605:$G$671,3,TRUE)))</f>
        <v>9965.6960000000017</v>
      </c>
      <c r="H38" s="410">
        <f>IF($F$16=1,0,(VLOOKUP($I$18,Tablas!$A$605:$G$671,4,TRUE)))</f>
        <v>9562.4720000000016</v>
      </c>
      <c r="I38" s="410">
        <f>IF($F$16=1,0,(VLOOKUP($I$18,Tablas!$A$605:$G$671,5,TRUE)))</f>
        <v>6923.496000000001</v>
      </c>
      <c r="J38" s="411">
        <f>IF($F$16=1,0,(VLOOKUP($I$18,Tablas!$A$605:$G$671,6,TRUE)))</f>
        <v>5149.4800000000005</v>
      </c>
      <c r="K38" s="55"/>
      <c r="L38" s="55"/>
      <c r="M38" s="7"/>
    </row>
    <row r="39" spans="1:13" s="7" customFormat="1" ht="20">
      <c r="A39" s="140"/>
      <c r="B39" s="178"/>
      <c r="C39" s="14"/>
      <c r="D39" s="12"/>
      <c r="E39" s="409" t="s">
        <v>56</v>
      </c>
      <c r="F39" s="410"/>
      <c r="G39" s="412">
        <f>IF($F$19=0,0,(VLOOKUP($F$19,Tablas!$A$672:$G$674,3,TRUE)))</f>
        <v>1584.0640000000001</v>
      </c>
      <c r="H39" s="412">
        <f>IF($F$19=0,0,(VLOOKUP($F$19,Tablas!$A$672:$G$674,4,TRUE)))</f>
        <v>1520.8880000000004</v>
      </c>
      <c r="I39" s="412">
        <f>IF($F$19=0,0,(VLOOKUP($F$19,Tablas!$A$672:$G$674,5,TRUE)))</f>
        <v>1174.9040000000002</v>
      </c>
      <c r="J39" s="413">
        <f>IF($F$19=0,0,(VLOOKUP($F$19,Tablas!$A$672:$G$674,6,TRUE)))</f>
        <v>873.86400000000015</v>
      </c>
      <c r="K39" s="33"/>
      <c r="L39" s="33"/>
    </row>
    <row r="40" spans="1:13" s="7" customFormat="1" ht="20">
      <c r="A40" s="140"/>
      <c r="B40" s="178"/>
      <c r="C40" s="14"/>
      <c r="D40" s="12"/>
      <c r="E40" s="414" t="s">
        <v>42</v>
      </c>
      <c r="F40" s="415"/>
      <c r="G40" s="415">
        <f>SUM(G37:G39)</f>
        <v>17432.336000000003</v>
      </c>
      <c r="H40" s="415">
        <f>SUM(H37:H39)</f>
        <v>16726.800000000003</v>
      </c>
      <c r="I40" s="415">
        <f>SUM(I37:I39)</f>
        <v>12159.896000000002</v>
      </c>
      <c r="J40" s="416">
        <f>SUM(J37:J39)</f>
        <v>9045.1920000000009</v>
      </c>
      <c r="K40" s="33"/>
      <c r="L40" s="33"/>
    </row>
    <row r="41" spans="1:13" s="84" customFormat="1" ht="47" customHeight="1">
      <c r="A41" s="140"/>
      <c r="B41" s="178"/>
      <c r="C41" s="75"/>
      <c r="D41" s="72"/>
      <c r="E41" s="484" t="s">
        <v>80</v>
      </c>
      <c r="F41" s="485"/>
      <c r="G41" s="373">
        <f>IF('INGRESO DE DATOS'!$H$20,G40*-25%,0)</f>
        <v>0</v>
      </c>
      <c r="H41" s="373">
        <f>IF('INGRESO DE DATOS'!$H$20,H40*-25%,0)</f>
        <v>0</v>
      </c>
      <c r="I41" s="373">
        <f>IF('INGRESO DE DATOS'!$H$20,I40*-25%,0)</f>
        <v>0</v>
      </c>
      <c r="J41" s="382">
        <f>IF('INGRESO DE DATOS'!$H$20,J40*-25%,0)</f>
        <v>0</v>
      </c>
      <c r="K41" s="86"/>
      <c r="L41" s="86"/>
    </row>
    <row r="42" spans="1:13" s="7" customFormat="1" ht="20">
      <c r="A42" s="165"/>
      <c r="B42" s="166"/>
      <c r="C42" s="12"/>
      <c r="D42" s="12"/>
      <c r="E42" s="409" t="s">
        <v>43</v>
      </c>
      <c r="F42" s="410"/>
      <c r="G42" s="410">
        <v>75</v>
      </c>
      <c r="H42" s="410">
        <v>75</v>
      </c>
      <c r="I42" s="410">
        <v>75</v>
      </c>
      <c r="J42" s="411">
        <v>75</v>
      </c>
      <c r="K42" s="33"/>
      <c r="L42" s="33"/>
      <c r="M42" s="8"/>
    </row>
    <row r="43" spans="1:13" s="7" customFormat="1" ht="20" hidden="1">
      <c r="A43" s="469"/>
      <c r="B43" s="493"/>
      <c r="C43" s="12"/>
      <c r="D43" s="12"/>
      <c r="E43" s="409" t="s">
        <v>58</v>
      </c>
      <c r="F43" s="410"/>
      <c r="G43" s="410">
        <f>(G40+G42)*0%</f>
        <v>0</v>
      </c>
      <c r="H43" s="410">
        <f t="shared" ref="H43:J43" si="1">(H40+H42)*0%</f>
        <v>0</v>
      </c>
      <c r="I43" s="410">
        <f t="shared" si="1"/>
        <v>0</v>
      </c>
      <c r="J43" s="411">
        <f t="shared" si="1"/>
        <v>0</v>
      </c>
      <c r="K43" s="56"/>
      <c r="L43" s="56"/>
    </row>
    <row r="44" spans="1:13" s="8" customFormat="1" ht="20">
      <c r="A44" s="469"/>
      <c r="B44" s="494"/>
      <c r="C44" s="12"/>
      <c r="D44" s="14"/>
      <c r="E44" s="424" t="s">
        <v>54</v>
      </c>
      <c r="F44" s="425"/>
      <c r="G44" s="425">
        <f>SUM(G40:G43)</f>
        <v>17507.336000000003</v>
      </c>
      <c r="H44" s="425">
        <f>SUM(H40:H43)</f>
        <v>16801.800000000003</v>
      </c>
      <c r="I44" s="425">
        <f>SUM(I40:I43)</f>
        <v>12234.896000000002</v>
      </c>
      <c r="J44" s="426">
        <f>SUM(J40:J43)</f>
        <v>9120.1920000000009</v>
      </c>
      <c r="K44" s="33"/>
      <c r="L44" s="33"/>
    </row>
    <row r="45" spans="1:13" s="7" customFormat="1" ht="20">
      <c r="A45" s="140"/>
      <c r="B45" s="154"/>
      <c r="C45" s="12"/>
      <c r="D45" s="14"/>
      <c r="E45" s="427" t="s">
        <v>55</v>
      </c>
      <c r="F45" s="428"/>
      <c r="G45" s="428">
        <f>SUM(G40:G41)</f>
        <v>17432.336000000003</v>
      </c>
      <c r="H45" s="428">
        <f t="shared" ref="H45:J45" si="2">SUM(H40:H41)</f>
        <v>16726.800000000003</v>
      </c>
      <c r="I45" s="428">
        <f t="shared" si="2"/>
        <v>12159.896000000002</v>
      </c>
      <c r="J45" s="429">
        <f t="shared" si="2"/>
        <v>9045.1920000000009</v>
      </c>
      <c r="K45" s="33"/>
      <c r="L45" s="33"/>
    </row>
    <row r="46" spans="1:13" s="7" customFormat="1" ht="20">
      <c r="A46" s="140"/>
      <c r="B46" s="154"/>
      <c r="C46" s="14"/>
      <c r="D46" s="3"/>
      <c r="E46" s="496" t="s">
        <v>47</v>
      </c>
      <c r="F46" s="497"/>
      <c r="G46" s="446">
        <f>G44+G45</f>
        <v>34939.672000000006</v>
      </c>
      <c r="H46" s="446">
        <f t="shared" ref="H46:I46" si="3">H44+H45</f>
        <v>33528.600000000006</v>
      </c>
      <c r="I46" s="446">
        <f t="shared" si="3"/>
        <v>24394.792000000005</v>
      </c>
      <c r="J46" s="418">
        <f t="shared" ref="J46" si="4">J44+J45</f>
        <v>18165.384000000002</v>
      </c>
      <c r="K46" s="56"/>
      <c r="L46" s="56"/>
    </row>
    <row r="47" spans="1:13" s="7" customFormat="1" ht="20">
      <c r="A47" s="140"/>
      <c r="B47" s="177"/>
      <c r="C47" s="14"/>
      <c r="D47" s="3"/>
      <c r="E47" s="419"/>
      <c r="F47" s="430"/>
      <c r="G47" s="430"/>
      <c r="H47" s="205"/>
      <c r="I47" s="205"/>
      <c r="J47" s="431"/>
      <c r="K47" s="58"/>
      <c r="L47" s="58"/>
      <c r="M47" s="8"/>
    </row>
    <row r="48" spans="1:13" s="7" customFormat="1" ht="20">
      <c r="A48" s="140"/>
      <c r="B48" s="177"/>
      <c r="C48" s="3"/>
      <c r="D48" s="3"/>
      <c r="E48" s="488" t="s">
        <v>45</v>
      </c>
      <c r="F48" s="488"/>
      <c r="G48" s="488"/>
      <c r="H48" s="488"/>
      <c r="I48" s="488"/>
      <c r="J48" s="488"/>
      <c r="K48" s="57"/>
      <c r="L48" s="57"/>
    </row>
    <row r="49" spans="1:13" s="7" customFormat="1" ht="20">
      <c r="A49" s="140"/>
      <c r="B49" s="177"/>
      <c r="C49" s="3"/>
      <c r="D49" s="3"/>
      <c r="E49" s="406" t="s">
        <v>40</v>
      </c>
      <c r="F49" s="422"/>
      <c r="G49" s="422">
        <f>VLOOKUP($I$16,Tablas!$A$830:$G$896,3,TRUE)</f>
        <v>3052.2800000000007</v>
      </c>
      <c r="H49" s="422">
        <f>VLOOKUP($I$16,Tablas!$A$830:$G$896,4,TRUE)</f>
        <v>2928.2000000000003</v>
      </c>
      <c r="I49" s="422">
        <f>VLOOKUP($I$16,Tablas!$A$830:$G$896,5,TRUE)</f>
        <v>2107.3800000000006</v>
      </c>
      <c r="J49" s="423">
        <f>VLOOKUP($I$16,Tablas!$A$830:$G$896,6,TRUE)</f>
        <v>1567.9400000000003</v>
      </c>
      <c r="K49" s="55"/>
      <c r="L49" s="55"/>
    </row>
    <row r="50" spans="1:13" s="7" customFormat="1" ht="20">
      <c r="A50" s="140"/>
      <c r="B50" s="177"/>
      <c r="C50" s="3"/>
      <c r="D50" s="3"/>
      <c r="E50" s="409" t="s">
        <v>41</v>
      </c>
      <c r="F50" s="410"/>
      <c r="G50" s="410">
        <f>IF($F$16=1,0,(VLOOKUP($I$18,Tablas!$A$830:$G$896,3,TRUE)))</f>
        <v>5170.880000000001</v>
      </c>
      <c r="H50" s="410">
        <f>IF($F$16=1,0,(VLOOKUP($I$18,Tablas!$A$830:$G$896,4,TRUE)))</f>
        <v>4961.6600000000008</v>
      </c>
      <c r="I50" s="410">
        <f>IF($F$16=1,0,(VLOOKUP($I$18,Tablas!$A$830:$G$896,5,TRUE)))</f>
        <v>3592.3800000000006</v>
      </c>
      <c r="J50" s="411">
        <f>IF($F$16=1,0,(VLOOKUP($I$18,Tablas!$A$830:$G$896,6,TRUE)))</f>
        <v>2671.9</v>
      </c>
      <c r="K50" s="33"/>
      <c r="L50" s="33"/>
    </row>
    <row r="51" spans="1:13" s="8" customFormat="1" ht="20">
      <c r="A51" s="140"/>
      <c r="B51" s="177"/>
      <c r="C51" s="3"/>
      <c r="D51" s="3"/>
      <c r="E51" s="409" t="s">
        <v>56</v>
      </c>
      <c r="F51" s="410"/>
      <c r="G51" s="412">
        <f>IF($F$19=0,0,(VLOOKUP($F$19,Tablas!$A$897:$G$899,3,TRUE)))</f>
        <v>821.92000000000007</v>
      </c>
      <c r="H51" s="412">
        <f>IF($F$19=0,0,(VLOOKUP($F$19,Tablas!$A$897:$G$899,4,TRUE)))</f>
        <v>789.14000000000021</v>
      </c>
      <c r="I51" s="412">
        <f>IF($F$19=0,0,(VLOOKUP($F$19,Tablas!$A$897:$G$899,5,TRUE)))</f>
        <v>609.62000000000012</v>
      </c>
      <c r="J51" s="413">
        <f>IF($F$19=0,0,(VLOOKUP($F$19,Tablas!$A$897:$G$899,6,TRUE)))</f>
        <v>453.42000000000007</v>
      </c>
      <c r="K51" s="33"/>
      <c r="L51" s="33"/>
      <c r="M51" s="7"/>
    </row>
    <row r="52" spans="1:13" s="7" customFormat="1" ht="20">
      <c r="A52" s="140"/>
      <c r="B52" s="154"/>
      <c r="C52" s="3"/>
      <c r="D52" s="3"/>
      <c r="E52" s="480" t="s">
        <v>42</v>
      </c>
      <c r="F52" s="481"/>
      <c r="G52" s="415">
        <f>SUM(G49:G51)</f>
        <v>9045.0800000000017</v>
      </c>
      <c r="H52" s="415">
        <f>SUM(H49:H51)</f>
        <v>8679</v>
      </c>
      <c r="I52" s="415">
        <f>SUM(I49:I51)</f>
        <v>6309.380000000001</v>
      </c>
      <c r="J52" s="416">
        <f>SUM(J49:J51)</f>
        <v>4693.26</v>
      </c>
      <c r="K52" s="33"/>
      <c r="L52" s="33"/>
      <c r="M52" s="8"/>
    </row>
    <row r="53" spans="1:13" s="84" customFormat="1" ht="48" customHeight="1">
      <c r="A53" s="140"/>
      <c r="B53" s="270"/>
      <c r="C53" s="66"/>
      <c r="D53" s="66"/>
      <c r="E53" s="484" t="s">
        <v>80</v>
      </c>
      <c r="F53" s="485"/>
      <c r="G53" s="373">
        <f>IF('INGRESO DE DATOS'!$H$20,G52*-25%,0)</f>
        <v>0</v>
      </c>
      <c r="H53" s="373">
        <f>IF('INGRESO DE DATOS'!$H$20,H52*-25%,0)</f>
        <v>0</v>
      </c>
      <c r="I53" s="373">
        <f>IF('INGRESO DE DATOS'!$H$20,I52*-25%,0)</f>
        <v>0</v>
      </c>
      <c r="J53" s="382">
        <f>IF('INGRESO DE DATOS'!$H$20,J52*-25%,0)</f>
        <v>0</v>
      </c>
      <c r="K53" s="86"/>
      <c r="L53" s="86"/>
      <c r="M53" s="88"/>
    </row>
    <row r="54" spans="1:13" s="7" customFormat="1" ht="20">
      <c r="A54" s="140"/>
      <c r="B54" s="177"/>
      <c r="C54" s="3"/>
      <c r="D54" s="3"/>
      <c r="E54" s="482" t="s">
        <v>43</v>
      </c>
      <c r="F54" s="483"/>
      <c r="G54" s="410">
        <v>75</v>
      </c>
      <c r="H54" s="410">
        <v>75</v>
      </c>
      <c r="I54" s="410">
        <v>75</v>
      </c>
      <c r="J54" s="411">
        <v>75</v>
      </c>
      <c r="K54" s="56"/>
      <c r="L54" s="56"/>
    </row>
    <row r="55" spans="1:13" s="7" customFormat="1" ht="20" hidden="1">
      <c r="A55" s="140"/>
      <c r="B55" s="154"/>
      <c r="C55" s="3"/>
      <c r="D55" s="3"/>
      <c r="E55" s="409" t="s">
        <v>58</v>
      </c>
      <c r="F55" s="410"/>
      <c r="G55" s="410">
        <f>(G52+G54)*0%</f>
        <v>0</v>
      </c>
      <c r="H55" s="410">
        <f t="shared" ref="H55:J55" si="5">(H52+H54)*0%</f>
        <v>0</v>
      </c>
      <c r="I55" s="410">
        <f t="shared" si="5"/>
        <v>0</v>
      </c>
      <c r="J55" s="411">
        <f t="shared" si="5"/>
        <v>0</v>
      </c>
      <c r="K55" s="33"/>
      <c r="L55" s="33"/>
    </row>
    <row r="56" spans="1:13" s="7" customFormat="1" ht="20">
      <c r="A56" s="140"/>
      <c r="B56" s="177"/>
      <c r="C56" s="3"/>
      <c r="D56" s="3"/>
      <c r="E56" s="424" t="s">
        <v>54</v>
      </c>
      <c r="F56" s="425"/>
      <c r="G56" s="425">
        <f>SUM(G52:G55)</f>
        <v>9120.0800000000017</v>
      </c>
      <c r="H56" s="425">
        <f>SUM(H52:H55)</f>
        <v>8754</v>
      </c>
      <c r="I56" s="425">
        <f>SUM(I52:I55)</f>
        <v>6384.380000000001</v>
      </c>
      <c r="J56" s="426">
        <f>SUM(J52:J55)</f>
        <v>4768.26</v>
      </c>
      <c r="K56" s="33"/>
      <c r="L56" s="33"/>
    </row>
    <row r="57" spans="1:13" s="8" customFormat="1" ht="20">
      <c r="A57" s="140"/>
      <c r="B57" s="177"/>
      <c r="C57" s="3"/>
      <c r="D57" s="3"/>
      <c r="E57" s="427" t="s">
        <v>46</v>
      </c>
      <c r="F57" s="428"/>
      <c r="G57" s="428">
        <f>SUM(G52:G53)</f>
        <v>9045.0800000000017</v>
      </c>
      <c r="H57" s="428">
        <f t="shared" ref="H57:J57" si="6">SUM(H52:H53)</f>
        <v>8679</v>
      </c>
      <c r="I57" s="428">
        <f t="shared" si="6"/>
        <v>6309.380000000001</v>
      </c>
      <c r="J57" s="429">
        <f t="shared" si="6"/>
        <v>4693.26</v>
      </c>
      <c r="K57" s="56"/>
      <c r="L57" s="56"/>
      <c r="M57" s="7"/>
    </row>
    <row r="58" spans="1:13" ht="20">
      <c r="A58" s="140"/>
      <c r="B58" s="178"/>
      <c r="C58" s="3"/>
      <c r="E58" s="496" t="s">
        <v>47</v>
      </c>
      <c r="F58" s="497"/>
      <c r="G58" s="446">
        <f>G56+(G57*3)</f>
        <v>36255.320000000007</v>
      </c>
      <c r="H58" s="446">
        <f t="shared" ref="H58:I58" si="7">H56+(H57*3)</f>
        <v>34791</v>
      </c>
      <c r="I58" s="446">
        <f t="shared" si="7"/>
        <v>25312.520000000004</v>
      </c>
      <c r="J58" s="418">
        <f t="shared" ref="J58" si="8">J56+(J57*3)</f>
        <v>18848.04</v>
      </c>
      <c r="K58" s="56"/>
      <c r="L58" s="56"/>
      <c r="M58" s="7"/>
    </row>
    <row r="59" spans="1:13" ht="20">
      <c r="A59" s="165"/>
      <c r="B59" s="178"/>
      <c r="C59" s="3"/>
      <c r="E59" s="432"/>
      <c r="F59" s="430"/>
      <c r="G59" s="430"/>
      <c r="H59" s="205"/>
      <c r="I59" s="205"/>
      <c r="J59" s="433"/>
      <c r="K59" s="59"/>
      <c r="L59" s="59"/>
      <c r="M59" s="8"/>
    </row>
    <row r="60" spans="1:13" ht="20">
      <c r="A60" s="140"/>
      <c r="B60" s="153"/>
      <c r="C60" s="3"/>
      <c r="E60" s="488" t="s">
        <v>77</v>
      </c>
      <c r="F60" s="488"/>
      <c r="G60" s="488"/>
      <c r="H60" s="488"/>
      <c r="I60" s="488"/>
      <c r="J60" s="488"/>
      <c r="K60" s="55"/>
      <c r="L60" s="55"/>
      <c r="M60" s="7"/>
    </row>
    <row r="61" spans="1:13" ht="20">
      <c r="A61" s="140"/>
      <c r="B61" s="154"/>
      <c r="C61" s="3"/>
      <c r="E61" s="406" t="s">
        <v>40</v>
      </c>
      <c r="F61" s="422"/>
      <c r="G61" s="422">
        <f>VLOOKUP($I$16,Tablas!$A$379:$G$445,3,TRUE)</f>
        <v>1035.9253333333334</v>
      </c>
      <c r="H61" s="422">
        <f>VLOOKUP($I$16,Tablas!$A$379:$G$445,4,TRUE)</f>
        <v>993.81333333333339</v>
      </c>
      <c r="I61" s="422">
        <f>VLOOKUP($I$16,Tablas!$A$379:$G$445,5,TRUE)</f>
        <v>715.23200000000008</v>
      </c>
      <c r="J61" s="423">
        <f>VLOOKUP($I$16,Tablas!$A$379:$G$445,6,TRUE)</f>
        <v>532.1493333333334</v>
      </c>
      <c r="K61" s="33"/>
      <c r="L61" s="33"/>
      <c r="M61" s="7"/>
    </row>
    <row r="62" spans="1:13" ht="29.25" customHeight="1">
      <c r="A62" s="140"/>
      <c r="B62" s="153"/>
      <c r="C62" s="3"/>
      <c r="E62" s="409" t="s">
        <v>41</v>
      </c>
      <c r="F62" s="410"/>
      <c r="G62" s="410">
        <f>IF($F$16=1,0,(VLOOKUP($I$18,Tablas!$A$379:$G$445,3,TRUE)))</f>
        <v>1754.9653333333335</v>
      </c>
      <c r="H62" s="410">
        <f>IF($F$16=1,0,(VLOOKUP($I$18,Tablas!$A$379:$G$445,4,TRUE)))</f>
        <v>1683.9573333333335</v>
      </c>
      <c r="I62" s="410">
        <f>IF($F$16=1,0,(VLOOKUP($I$18,Tablas!$A$379:$G$445,5,TRUE)))</f>
        <v>1219.2320000000002</v>
      </c>
      <c r="J62" s="411">
        <f>IF($F$16=1,0,(VLOOKUP($I$18,Tablas!$A$379:$G$445,6,TRUE)))</f>
        <v>906.82666666666671</v>
      </c>
      <c r="K62" s="33"/>
      <c r="L62" s="33"/>
      <c r="M62" s="7"/>
    </row>
    <row r="63" spans="1:13" ht="25.5" customHeight="1">
      <c r="A63" s="165"/>
      <c r="B63" s="178"/>
      <c r="C63" s="3"/>
      <c r="E63" s="409" t="s">
        <v>56</v>
      </c>
      <c r="F63" s="410"/>
      <c r="G63" s="412">
        <f>IF($F$19=0,0,(VLOOKUP($F$19,Tablas!$A$446:$G$448,3,TRUE)))</f>
        <v>278.9546666666667</v>
      </c>
      <c r="H63" s="412">
        <f>IF($F$19=0,0,(VLOOKUP($F$19,Tablas!$A$446:$G$448,4,TRUE)))</f>
        <v>267.82933333333335</v>
      </c>
      <c r="I63" s="412">
        <f>IF($F$19=0,0,(VLOOKUP($F$19,Tablas!$A$446:$G$448,5,TRUE)))</f>
        <v>206.90133333333335</v>
      </c>
      <c r="J63" s="413">
        <f>IF($F$19=0,0,(VLOOKUP($F$19,Tablas!$A$446:$G$448,6,TRUE)))</f>
        <v>153.88800000000003</v>
      </c>
      <c r="K63" s="33"/>
      <c r="L63" s="33"/>
      <c r="M63" s="7"/>
    </row>
    <row r="64" spans="1:13" ht="23.25" customHeight="1">
      <c r="A64" s="140"/>
      <c r="B64" s="177"/>
      <c r="C64" s="3"/>
      <c r="E64" s="480" t="s">
        <v>42</v>
      </c>
      <c r="F64" s="481"/>
      <c r="G64" s="415">
        <f>SUM(G61:G63)</f>
        <v>3069.8453333333337</v>
      </c>
      <c r="H64" s="415">
        <f>SUM(H61:H63)</f>
        <v>2945.6000000000004</v>
      </c>
      <c r="I64" s="415">
        <f>SUM(I61:I63)</f>
        <v>2141.3653333333336</v>
      </c>
      <c r="J64" s="416">
        <f>SUM(J61:J63)</f>
        <v>1592.864</v>
      </c>
      <c r="K64" s="33"/>
      <c r="L64" s="33"/>
      <c r="M64" s="7"/>
    </row>
    <row r="65" spans="1:13" ht="58" customHeight="1">
      <c r="A65" s="140"/>
      <c r="B65" s="153"/>
      <c r="C65" s="3"/>
      <c r="E65" s="484" t="s">
        <v>80</v>
      </c>
      <c r="F65" s="485"/>
      <c r="G65" s="373">
        <f>IF('INGRESO DE DATOS'!$H$20,G64*-25%,0)</f>
        <v>0</v>
      </c>
      <c r="H65" s="373">
        <f>IF('INGRESO DE DATOS'!$H$20,H64*-25%,0)</f>
        <v>0</v>
      </c>
      <c r="I65" s="373">
        <f>IF('INGRESO DE DATOS'!$H$20,I64*-25%,0)</f>
        <v>0</v>
      </c>
      <c r="J65" s="382">
        <f>IF('INGRESO DE DATOS'!$H$20,J64*-25%,0)</f>
        <v>0</v>
      </c>
      <c r="K65" s="33"/>
      <c r="L65" s="33"/>
      <c r="M65" s="7"/>
    </row>
    <row r="66" spans="1:13" ht="32.25" customHeight="1">
      <c r="A66" s="140"/>
      <c r="B66" s="153"/>
      <c r="C66" s="3"/>
      <c r="E66" s="482" t="s">
        <v>43</v>
      </c>
      <c r="F66" s="483"/>
      <c r="G66" s="410">
        <v>75</v>
      </c>
      <c r="H66" s="410">
        <v>75</v>
      </c>
      <c r="I66" s="410">
        <v>75</v>
      </c>
      <c r="J66" s="411">
        <v>75</v>
      </c>
      <c r="K66" s="56"/>
      <c r="L66" s="56"/>
      <c r="M66" s="8"/>
    </row>
    <row r="67" spans="1:13" ht="20.25" hidden="1" customHeight="1">
      <c r="A67" s="140"/>
      <c r="B67" s="153"/>
      <c r="C67" s="3"/>
      <c r="E67" s="409" t="s">
        <v>58</v>
      </c>
      <c r="F67" s="410"/>
      <c r="G67" s="410">
        <f>(G64+G66)*0%</f>
        <v>0</v>
      </c>
      <c r="H67" s="410">
        <f t="shared" ref="H67:J67" si="9">(H64+H66)*0%</f>
        <v>0</v>
      </c>
      <c r="I67" s="410">
        <f t="shared" si="9"/>
        <v>0</v>
      </c>
      <c r="J67" s="411">
        <f t="shared" si="9"/>
        <v>0</v>
      </c>
      <c r="K67" s="33"/>
      <c r="L67" s="33"/>
      <c r="M67" s="8"/>
    </row>
    <row r="68" spans="1:13" ht="23.25" customHeight="1">
      <c r="A68" s="140"/>
      <c r="B68" s="177"/>
      <c r="C68" s="3"/>
      <c r="E68" s="424" t="s">
        <v>54</v>
      </c>
      <c r="F68" s="425"/>
      <c r="G68" s="425">
        <f>SUM(G64:G67)</f>
        <v>3144.8453333333337</v>
      </c>
      <c r="H68" s="425">
        <f>SUM(H64:H67)</f>
        <v>3020.6000000000004</v>
      </c>
      <c r="I68" s="425">
        <f>SUM(I64:I67)</f>
        <v>2216.3653333333336</v>
      </c>
      <c r="J68" s="426">
        <f>SUM(J64:J67)</f>
        <v>1667.864</v>
      </c>
      <c r="K68" s="33"/>
      <c r="L68" s="33"/>
    </row>
    <row r="69" spans="1:13" ht="23.25" customHeight="1">
      <c r="A69" s="140"/>
      <c r="B69" s="178"/>
      <c r="C69" s="3"/>
      <c r="E69" s="427" t="s">
        <v>78</v>
      </c>
      <c r="F69" s="428"/>
      <c r="G69" s="428">
        <f>SUM(G64:G65)</f>
        <v>3069.8453333333337</v>
      </c>
      <c r="H69" s="428">
        <f t="shared" ref="H69:J69" si="10">SUM(H64:H65)</f>
        <v>2945.6000000000004</v>
      </c>
      <c r="I69" s="428">
        <f t="shared" si="10"/>
        <v>2141.3653333333336</v>
      </c>
      <c r="J69" s="429">
        <f t="shared" si="10"/>
        <v>1592.864</v>
      </c>
      <c r="K69" s="56"/>
      <c r="L69" s="56"/>
    </row>
    <row r="70" spans="1:13" ht="23.25" customHeight="1">
      <c r="A70" s="140"/>
      <c r="B70" s="177"/>
      <c r="C70" s="3"/>
      <c r="E70" s="496" t="s">
        <v>47</v>
      </c>
      <c r="F70" s="497"/>
      <c r="G70" s="446">
        <f>G68+(G69*11)</f>
        <v>36913.144</v>
      </c>
      <c r="H70" s="446">
        <f>H68+(H69*11)</f>
        <v>35422.200000000004</v>
      </c>
      <c r="I70" s="446">
        <f>I68+(I69*11)</f>
        <v>25771.384000000005</v>
      </c>
      <c r="J70" s="418">
        <f>J68+(J69*11)</f>
        <v>19189.368000000002</v>
      </c>
      <c r="K70" s="56"/>
      <c r="L70" s="56"/>
    </row>
    <row r="71" spans="1:13" ht="33" customHeight="1">
      <c r="A71" s="140"/>
      <c r="B71" s="179"/>
      <c r="C71" s="3"/>
      <c r="E71" s="477"/>
      <c r="F71" s="477"/>
      <c r="G71" s="477"/>
      <c r="H71" s="477"/>
      <c r="I71" s="477"/>
      <c r="J71" s="477"/>
      <c r="K71" s="58"/>
      <c r="L71" s="58"/>
    </row>
    <row r="72" spans="1:13" ht="23.25" customHeight="1">
      <c r="A72" s="140"/>
      <c r="B72" s="180"/>
      <c r="E72" s="457" t="s">
        <v>82</v>
      </c>
      <c r="F72" s="457"/>
      <c r="G72" s="457"/>
      <c r="H72" s="457"/>
      <c r="I72" s="457"/>
      <c r="J72" s="457"/>
    </row>
    <row r="73" spans="1:13" ht="45" customHeight="1">
      <c r="A73" s="165"/>
      <c r="B73" s="178"/>
      <c r="E73" s="495" t="s">
        <v>57</v>
      </c>
      <c r="F73" s="495"/>
      <c r="G73" s="495"/>
      <c r="H73" s="495"/>
      <c r="I73" s="495"/>
      <c r="J73" s="495"/>
    </row>
    <row r="74" spans="1:13" ht="23.25" customHeight="1">
      <c r="A74" s="140"/>
      <c r="B74" s="178"/>
      <c r="E74" s="495"/>
      <c r="F74" s="495"/>
      <c r="G74" s="495"/>
      <c r="H74" s="495"/>
      <c r="I74" s="495"/>
      <c r="J74" s="495"/>
    </row>
    <row r="75" spans="1:13" ht="21.75" customHeight="1">
      <c r="A75" s="140"/>
      <c r="B75" s="178"/>
      <c r="E75" s="430"/>
      <c r="F75" s="430"/>
      <c r="G75" s="430"/>
      <c r="H75" s="430"/>
      <c r="I75" s="430"/>
      <c r="J75" s="410"/>
    </row>
    <row r="76" spans="1:13" ht="19.5" customHeight="1">
      <c r="A76" s="140"/>
      <c r="B76" s="178"/>
      <c r="E76" s="430"/>
      <c r="F76" s="430"/>
      <c r="G76" s="430"/>
      <c r="H76" s="430"/>
      <c r="I76" s="430"/>
      <c r="J76" s="410"/>
    </row>
    <row r="77" spans="1:13" ht="19.5" customHeight="1">
      <c r="A77" s="165"/>
      <c r="B77" s="178"/>
      <c r="E77" s="430"/>
      <c r="F77" s="430"/>
      <c r="G77" s="430"/>
      <c r="H77" s="430"/>
      <c r="I77" s="430"/>
      <c r="J77" s="410"/>
    </row>
    <row r="78" spans="1:13" ht="24.75" customHeight="1">
      <c r="A78" s="140"/>
      <c r="B78" s="177"/>
      <c r="E78" s="430"/>
      <c r="F78" s="430"/>
      <c r="G78" s="430"/>
      <c r="H78" s="430"/>
      <c r="I78" s="430"/>
      <c r="J78" s="415"/>
    </row>
    <row r="79" spans="1:13" ht="24.75" customHeight="1">
      <c r="A79" s="140"/>
      <c r="B79" s="177"/>
      <c r="E79" s="430"/>
      <c r="F79" s="430"/>
      <c r="G79" s="430"/>
      <c r="H79" s="430"/>
      <c r="I79" s="430"/>
      <c r="J79" s="410"/>
    </row>
    <row r="80" spans="1:13" ht="24.75" customHeight="1">
      <c r="A80" s="140"/>
      <c r="B80" s="177"/>
      <c r="E80" s="430"/>
      <c r="F80" s="430"/>
      <c r="G80" s="430"/>
      <c r="H80" s="430"/>
      <c r="I80" s="430"/>
      <c r="J80" s="410"/>
    </row>
    <row r="81" spans="1:10" ht="24.75" customHeight="1">
      <c r="A81" s="140"/>
      <c r="B81" s="177"/>
      <c r="E81" s="430"/>
      <c r="F81" s="430"/>
      <c r="G81" s="430"/>
      <c r="H81" s="430"/>
      <c r="I81" s="430"/>
      <c r="J81" s="415"/>
    </row>
    <row r="82" spans="1:10" ht="24.75" customHeight="1">
      <c r="A82" s="140"/>
      <c r="B82" s="177"/>
      <c r="E82" s="430"/>
      <c r="F82" s="430"/>
      <c r="G82" s="430"/>
      <c r="H82" s="430"/>
      <c r="I82" s="430"/>
      <c r="J82" s="415"/>
    </row>
    <row r="83" spans="1:10" ht="24.75" customHeight="1">
      <c r="A83" s="140"/>
      <c r="B83" s="177"/>
      <c r="E83" s="430"/>
      <c r="F83" s="430"/>
      <c r="G83" s="430"/>
      <c r="H83" s="430"/>
      <c r="I83" s="430"/>
      <c r="J83" s="431"/>
    </row>
    <row r="84" spans="1:10" ht="24.75" customHeight="1">
      <c r="A84" s="140"/>
      <c r="B84" s="177"/>
      <c r="E84" s="430"/>
      <c r="F84" s="430"/>
      <c r="G84" s="430"/>
      <c r="H84" s="430"/>
      <c r="I84" s="430"/>
      <c r="J84" s="430"/>
    </row>
    <row r="85" spans="1:10" ht="32.25" customHeight="1">
      <c r="A85" s="140"/>
      <c r="B85" s="177"/>
      <c r="E85" s="430"/>
      <c r="F85" s="430"/>
      <c r="G85" s="430"/>
      <c r="H85" s="430"/>
      <c r="I85" s="430"/>
      <c r="J85" s="430"/>
    </row>
    <row r="86" spans="1:10" ht="24.75" customHeight="1">
      <c r="A86" s="140"/>
      <c r="B86" s="177"/>
      <c r="E86" s="430"/>
      <c r="F86" s="430"/>
      <c r="G86" s="430"/>
      <c r="H86" s="430"/>
      <c r="I86" s="430"/>
      <c r="J86" s="430"/>
    </row>
    <row r="87" spans="1:10" ht="20">
      <c r="A87" s="165"/>
      <c r="B87" s="178"/>
      <c r="E87" s="430"/>
      <c r="F87" s="430"/>
      <c r="G87" s="430"/>
      <c r="H87" s="430"/>
      <c r="I87" s="430"/>
      <c r="J87" s="430"/>
    </row>
    <row r="88" spans="1:10" ht="19.5" customHeight="1">
      <c r="A88" s="140"/>
      <c r="B88" s="153"/>
      <c r="E88" s="430"/>
      <c r="F88" s="430"/>
      <c r="G88" s="430"/>
      <c r="H88" s="430"/>
      <c r="I88" s="430"/>
      <c r="J88" s="430"/>
    </row>
    <row r="89" spans="1:10" ht="19.5" customHeight="1">
      <c r="A89" s="140"/>
      <c r="B89" s="154"/>
      <c r="E89" s="430"/>
      <c r="F89" s="430"/>
      <c r="G89" s="430"/>
      <c r="H89" s="430"/>
      <c r="I89" s="430"/>
      <c r="J89" s="430"/>
    </row>
    <row r="90" spans="1:10" ht="33.75" customHeight="1">
      <c r="A90" s="140"/>
      <c r="B90" s="154"/>
      <c r="E90" s="430"/>
      <c r="F90" s="430"/>
      <c r="G90" s="430"/>
      <c r="H90" s="430"/>
      <c r="I90" s="430"/>
      <c r="J90" s="430"/>
    </row>
    <row r="91" spans="1:10" ht="19.5" customHeight="1">
      <c r="A91" s="140"/>
      <c r="B91" s="154"/>
      <c r="E91" s="430"/>
      <c r="F91" s="430"/>
      <c r="G91" s="430"/>
      <c r="H91" s="430"/>
      <c r="I91" s="430"/>
      <c r="J91" s="430"/>
    </row>
    <row r="92" spans="1:10" ht="19.5" customHeight="1">
      <c r="A92" s="140"/>
      <c r="B92" s="154"/>
      <c r="E92" s="430"/>
      <c r="F92" s="430"/>
      <c r="G92" s="430"/>
      <c r="H92" s="430"/>
      <c r="I92" s="430"/>
      <c r="J92" s="430"/>
    </row>
    <row r="93" spans="1:10" ht="19.5" customHeight="1">
      <c r="A93" s="140"/>
      <c r="B93" s="154"/>
    </row>
    <row r="94" spans="1:10" ht="19.5" customHeight="1">
      <c r="A94" s="140"/>
      <c r="B94" s="154"/>
    </row>
    <row r="95" spans="1:10" ht="19.5" customHeight="1">
      <c r="A95" s="140"/>
      <c r="B95" s="154"/>
    </row>
    <row r="96" spans="1:10">
      <c r="A96" s="93"/>
      <c r="B96" s="93"/>
    </row>
    <row r="97" spans="1:2">
      <c r="A97" s="93"/>
      <c r="B97" s="93"/>
    </row>
    <row r="98" spans="1:2">
      <c r="A98" s="93"/>
      <c r="B98" s="93"/>
    </row>
    <row r="99" spans="1:2">
      <c r="A99" s="93"/>
      <c r="B99" s="93"/>
    </row>
    <row r="100" spans="1:2">
      <c r="A100" s="93"/>
      <c r="B100" s="93"/>
    </row>
    <row r="101" spans="1:2">
      <c r="A101" s="93"/>
      <c r="B101" s="93"/>
    </row>
    <row r="102" spans="1:2">
      <c r="A102" s="93"/>
      <c r="B102" s="93"/>
    </row>
  </sheetData>
  <sheetProtection algorithmName="SHA-512" hashValue="T1zEZb4jdvg95J49k6/4zRrb+xh01R1tsd/QTvZYQWqQKYhz7nR3mW4fvexprkBUxiAyE/IIwkvmg9XQQqJUlQ==" saltValue="yjOq5OAckNtLrgm9ez11OQ==" spinCount="100000" sheet="1" objects="1" scenarios="1"/>
  <mergeCells count="26">
    <mergeCell ref="E73:J74"/>
    <mergeCell ref="E72:J72"/>
    <mergeCell ref="E71:J71"/>
    <mergeCell ref="E31:F31"/>
    <mergeCell ref="E41:F41"/>
    <mergeCell ref="E53:F53"/>
    <mergeCell ref="E46:F46"/>
    <mergeCell ref="E58:F58"/>
    <mergeCell ref="E34:F34"/>
    <mergeCell ref="E64:F64"/>
    <mergeCell ref="E65:F65"/>
    <mergeCell ref="E66:F66"/>
    <mergeCell ref="E70:F70"/>
    <mergeCell ref="E60:J60"/>
    <mergeCell ref="A14:B14"/>
    <mergeCell ref="A43:A44"/>
    <mergeCell ref="D19:E19"/>
    <mergeCell ref="E52:F52"/>
    <mergeCell ref="E54:F54"/>
    <mergeCell ref="B43:B44"/>
    <mergeCell ref="F14:J14"/>
    <mergeCell ref="E26:J26"/>
    <mergeCell ref="E36:J36"/>
    <mergeCell ref="E48:J48"/>
    <mergeCell ref="D14:E14"/>
    <mergeCell ref="D16:E16"/>
  </mergeCells>
  <conditionalFormatting sqref="F16">
    <cfRule type="cellIs" dxfId="18" priority="3" stopIfTrue="1" operator="greaterThan">
      <formula>2</formula>
    </cfRule>
    <cfRule type="cellIs" dxfId="17" priority="4" stopIfTrue="1" operator="lessThan">
      <formula>1</formula>
    </cfRule>
  </conditionalFormatting>
  <conditionalFormatting sqref="I18 I16">
    <cfRule type="cellIs" dxfId="16" priority="1" stopIfTrue="1" operator="greaterThan">
      <formula>73</formula>
    </cfRule>
    <cfRule type="cellIs" dxfId="15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L102"/>
  <sheetViews>
    <sheetView showGridLines="0" topLeftCell="A25" zoomScale="75" zoomScaleNormal="75" workbookViewId="0">
      <selection activeCell="H48" sqref="H48"/>
    </sheetView>
  </sheetViews>
  <sheetFormatPr baseColWidth="10" defaultColWidth="8.83203125" defaultRowHeight="13"/>
  <cols>
    <col min="1" max="2" width="55.1640625" style="66" customWidth="1"/>
    <col min="3" max="3" width="9.83203125" style="94" customWidth="1"/>
    <col min="4" max="4" width="9.5" style="66" customWidth="1"/>
    <col min="5" max="5" width="28.83203125" style="66" customWidth="1"/>
    <col min="6" max="6" width="32.33203125" style="66" customWidth="1"/>
    <col min="7" max="7" width="29.33203125" style="66" customWidth="1"/>
    <col min="8" max="8" width="31.33203125" style="66" customWidth="1"/>
    <col min="9" max="9" width="27.6640625" style="66" customWidth="1"/>
    <col min="10" max="10" width="19.6640625" style="66" customWidth="1"/>
    <col min="11" max="16384" width="8.83203125" style="66"/>
  </cols>
  <sheetData>
    <row r="2" spans="1:10" ht="12.75" customHeight="1">
      <c r="A2" s="63"/>
      <c r="B2" s="64"/>
      <c r="C2" s="65"/>
      <c r="D2" s="64"/>
      <c r="E2" s="64"/>
      <c r="F2" s="64"/>
      <c r="G2" s="64"/>
      <c r="H2" s="64"/>
      <c r="I2" s="64"/>
      <c r="J2" s="64"/>
    </row>
    <row r="3" spans="1:10">
      <c r="A3" s="64"/>
      <c r="B3" s="64"/>
      <c r="C3" s="65"/>
      <c r="D3" s="64"/>
      <c r="E3" s="64"/>
      <c r="F3" s="64"/>
      <c r="G3" s="64"/>
      <c r="H3" s="64" t="s">
        <v>2</v>
      </c>
      <c r="I3" s="64" t="s">
        <v>2</v>
      </c>
      <c r="J3" s="64" t="s">
        <v>2</v>
      </c>
    </row>
    <row r="4" spans="1:10">
      <c r="A4" s="64"/>
      <c r="B4" s="64"/>
      <c r="C4" s="65"/>
      <c r="D4" s="64"/>
      <c r="E4" s="64"/>
      <c r="F4" s="64"/>
      <c r="G4" s="64"/>
      <c r="H4" s="64"/>
      <c r="I4" s="64"/>
      <c r="J4" s="64"/>
    </row>
    <row r="5" spans="1:10">
      <c r="A5" s="64"/>
      <c r="B5" s="64"/>
      <c r="C5" s="65"/>
      <c r="D5" s="64"/>
      <c r="E5" s="64"/>
      <c r="F5" s="64"/>
      <c r="G5" s="64"/>
      <c r="H5" s="64"/>
      <c r="I5" s="64"/>
      <c r="J5" s="64"/>
    </row>
    <row r="6" spans="1:10">
      <c r="A6" s="64"/>
      <c r="B6" s="64"/>
      <c r="C6" s="65"/>
      <c r="D6" s="64"/>
      <c r="E6" s="64"/>
      <c r="F6" s="64"/>
      <c r="G6" s="64"/>
      <c r="H6" s="64"/>
      <c r="I6" s="64"/>
      <c r="J6" s="64"/>
    </row>
    <row r="7" spans="1:10" ht="16">
      <c r="A7" s="64"/>
      <c r="B7" s="64"/>
      <c r="C7" s="65"/>
      <c r="D7" s="64"/>
      <c r="E7" s="64"/>
      <c r="F7" s="64"/>
      <c r="G7" s="64"/>
      <c r="H7" s="67" t="s">
        <v>2</v>
      </c>
      <c r="I7" s="67" t="s">
        <v>2</v>
      </c>
      <c r="J7" s="67" t="s">
        <v>2</v>
      </c>
    </row>
    <row r="8" spans="1:10">
      <c r="A8" s="64"/>
      <c r="B8" s="64"/>
      <c r="C8" s="65"/>
      <c r="D8" s="64"/>
      <c r="E8" s="64"/>
      <c r="F8" s="64"/>
      <c r="G8" s="64"/>
      <c r="H8" s="64"/>
      <c r="I8" s="64"/>
      <c r="J8" s="64"/>
    </row>
    <row r="9" spans="1:10">
      <c r="A9" s="64"/>
      <c r="B9" s="64"/>
      <c r="C9" s="65"/>
      <c r="D9" s="64"/>
      <c r="E9" s="64"/>
      <c r="F9" s="64"/>
      <c r="G9" s="64"/>
      <c r="H9" s="64"/>
      <c r="I9" s="64"/>
      <c r="J9" s="64"/>
    </row>
    <row r="10" spans="1:10">
      <c r="A10" s="64"/>
      <c r="B10" s="64"/>
      <c r="C10" s="65"/>
      <c r="D10" s="64"/>
      <c r="E10" s="64"/>
      <c r="F10" s="64"/>
      <c r="G10" s="64"/>
      <c r="H10" s="64"/>
      <c r="I10" s="64"/>
      <c r="J10" s="64"/>
    </row>
    <row r="11" spans="1:10">
      <c r="A11" s="64"/>
      <c r="B11" s="64"/>
      <c r="C11" s="65"/>
      <c r="D11" s="64"/>
      <c r="E11" s="64"/>
      <c r="F11" s="64"/>
      <c r="G11" s="64"/>
      <c r="H11" s="64"/>
      <c r="I11" s="64"/>
      <c r="J11" s="64"/>
    </row>
    <row r="12" spans="1:10">
      <c r="A12" s="64"/>
      <c r="B12" s="64"/>
      <c r="C12" s="65"/>
      <c r="D12" s="64"/>
      <c r="E12" s="64"/>
      <c r="F12" s="64"/>
      <c r="G12" s="64"/>
      <c r="H12" s="64"/>
      <c r="I12" s="64"/>
      <c r="J12" s="64"/>
    </row>
    <row r="13" spans="1:10">
      <c r="A13" s="64"/>
      <c r="B13" s="64"/>
      <c r="C13" s="65"/>
      <c r="D13" s="64"/>
      <c r="E13" s="64"/>
      <c r="F13" s="64"/>
      <c r="G13" s="64"/>
      <c r="H13" s="64"/>
      <c r="I13" s="64"/>
      <c r="J13" s="64"/>
    </row>
    <row r="14" spans="1:10" ht="15" customHeight="1">
      <c r="A14" s="68"/>
      <c r="B14" s="68"/>
      <c r="C14" s="69"/>
      <c r="D14" s="68"/>
      <c r="E14" s="68"/>
      <c r="F14" s="68"/>
      <c r="G14" s="68"/>
      <c r="H14" s="68"/>
      <c r="I14" s="68"/>
      <c r="J14" s="68"/>
    </row>
    <row r="15" spans="1:10" ht="23">
      <c r="A15" s="466" t="s">
        <v>67</v>
      </c>
      <c r="B15" s="466"/>
      <c r="C15" s="70"/>
      <c r="D15" s="487" t="s">
        <v>27</v>
      </c>
      <c r="E15" s="487"/>
      <c r="F15" s="486" t="str">
        <f>+'INGRESO DE DATOS'!$D$13</f>
        <v>NOMBRE COMPLETO</v>
      </c>
      <c r="G15" s="486"/>
      <c r="H15" s="486"/>
      <c r="I15" s="486"/>
      <c r="J15" s="71"/>
    </row>
    <row r="16" spans="1:10" ht="24" customHeight="1">
      <c r="A16" s="155"/>
      <c r="B16" s="153"/>
      <c r="C16" s="72"/>
      <c r="D16" s="386"/>
      <c r="E16" s="386"/>
      <c r="F16" s="386"/>
      <c r="G16" s="386"/>
      <c r="H16" s="386"/>
      <c r="I16" s="386"/>
      <c r="J16" s="65"/>
    </row>
    <row r="17" spans="1:12" ht="24" customHeight="1">
      <c r="A17" s="155"/>
      <c r="B17" s="153"/>
      <c r="C17" s="72"/>
      <c r="D17" s="487" t="s">
        <v>28</v>
      </c>
      <c r="E17" s="487"/>
      <c r="F17" s="396">
        <f>+'INGRESO DE DATOS'!$D$15</f>
        <v>2</v>
      </c>
      <c r="G17" s="386"/>
      <c r="H17" s="388" t="s">
        <v>29</v>
      </c>
      <c r="I17" s="396">
        <f>+'INGRESO DE DATOS'!$D$17</f>
        <v>65</v>
      </c>
      <c r="J17" s="71"/>
    </row>
    <row r="18" spans="1:12" ht="24" customHeight="1">
      <c r="A18" s="155"/>
      <c r="B18" s="169"/>
      <c r="C18" s="72"/>
      <c r="D18" s="389"/>
      <c r="E18" s="389"/>
      <c r="F18" s="390"/>
      <c r="G18" s="390"/>
      <c r="H18" s="390"/>
      <c r="I18" s="390"/>
      <c r="J18" s="64"/>
    </row>
    <row r="19" spans="1:12" ht="24" customHeight="1">
      <c r="A19" s="155"/>
      <c r="B19" s="153"/>
      <c r="C19" s="72"/>
      <c r="D19" s="487" t="s">
        <v>30</v>
      </c>
      <c r="E19" s="487"/>
      <c r="F19" s="396">
        <f>+'INGRESO DE DATOS'!$J$15</f>
        <v>3</v>
      </c>
      <c r="G19" s="390"/>
      <c r="H19" s="388" t="s">
        <v>53</v>
      </c>
      <c r="I19" s="396">
        <f>+'INGRESO DE DATOS'!$J$17</f>
        <v>71</v>
      </c>
    </row>
    <row r="20" spans="1:12" s="73" customFormat="1" ht="24" customHeight="1">
      <c r="A20" s="140"/>
      <c r="B20" s="170"/>
      <c r="C20" s="72"/>
      <c r="D20" s="390"/>
      <c r="E20" s="434"/>
      <c r="F20" s="435"/>
      <c r="G20" s="390"/>
      <c r="H20" s="390" t="s">
        <v>2</v>
      </c>
      <c r="I20" s="390" t="s">
        <v>2</v>
      </c>
      <c r="J20" s="74"/>
    </row>
    <row r="21" spans="1:12" s="73" customFormat="1" ht="24" customHeight="1">
      <c r="A21" s="171"/>
      <c r="B21" s="170"/>
      <c r="C21" s="75"/>
      <c r="D21" s="386"/>
      <c r="E21" s="386"/>
      <c r="G21" s="395"/>
      <c r="H21" s="436" t="s">
        <v>48</v>
      </c>
      <c r="I21" s="393">
        <f ca="1">NOW()</f>
        <v>44508.73225833333</v>
      </c>
    </row>
    <row r="22" spans="1:12" s="76" customFormat="1" ht="24" customHeight="1">
      <c r="A22" s="172"/>
      <c r="B22" s="166"/>
      <c r="C22" s="75"/>
      <c r="D22" s="72"/>
      <c r="E22" s="72"/>
      <c r="F22" s="64"/>
      <c r="G22" s="64" t="s">
        <v>2</v>
      </c>
      <c r="H22" s="77" t="b">
        <v>0</v>
      </c>
      <c r="I22" s="78"/>
      <c r="J22" s="74" t="s">
        <v>2</v>
      </c>
    </row>
    <row r="23" spans="1:12" s="76" customFormat="1" ht="20">
      <c r="A23" s="173"/>
      <c r="B23" s="177"/>
      <c r="C23" s="72"/>
      <c r="D23" s="79"/>
      <c r="E23" s="397" t="s">
        <v>35</v>
      </c>
      <c r="F23" s="398"/>
      <c r="G23" s="398" t="s">
        <v>7</v>
      </c>
      <c r="H23" s="398" t="s">
        <v>8</v>
      </c>
      <c r="I23" s="398" t="s">
        <v>9</v>
      </c>
      <c r="J23" s="79"/>
    </row>
    <row r="24" spans="1:12" s="76" customFormat="1" ht="20">
      <c r="A24" s="140"/>
      <c r="B24" s="177"/>
      <c r="C24" s="72"/>
      <c r="D24" s="79"/>
      <c r="E24" s="402" t="s">
        <v>37</v>
      </c>
      <c r="F24" s="403"/>
      <c r="G24" s="403">
        <v>7500</v>
      </c>
      <c r="H24" s="403">
        <v>10000</v>
      </c>
      <c r="I24" s="404">
        <v>20000</v>
      </c>
      <c r="J24" s="80"/>
      <c r="K24" s="80"/>
      <c r="L24" s="79"/>
    </row>
    <row r="25" spans="1:12" s="79" customFormat="1" ht="20">
      <c r="A25" s="140"/>
      <c r="B25" s="178"/>
      <c r="C25" s="72"/>
      <c r="D25" s="72"/>
      <c r="E25" s="399" t="s">
        <v>38</v>
      </c>
      <c r="F25" s="400"/>
      <c r="G25" s="400">
        <v>10000</v>
      </c>
      <c r="H25" s="400">
        <v>20000</v>
      </c>
      <c r="I25" s="401">
        <v>20000</v>
      </c>
      <c r="J25" s="81"/>
      <c r="K25" s="81"/>
    </row>
    <row r="26" spans="1:12" s="79" customFormat="1" ht="20">
      <c r="A26" s="173"/>
      <c r="B26" s="178"/>
      <c r="C26" s="72"/>
      <c r="D26" s="72"/>
      <c r="E26" s="206"/>
      <c r="F26" s="441"/>
      <c r="G26" s="206"/>
      <c r="H26" s="206"/>
      <c r="I26" s="439"/>
      <c r="J26" s="81"/>
      <c r="K26" s="81"/>
      <c r="L26" s="82"/>
    </row>
    <row r="27" spans="1:12" s="79" customFormat="1" ht="20">
      <c r="A27" s="140"/>
      <c r="B27" s="178"/>
      <c r="C27" s="72"/>
      <c r="D27" s="72"/>
      <c r="E27" s="405" t="s">
        <v>36</v>
      </c>
      <c r="F27" s="405"/>
      <c r="G27" s="405"/>
      <c r="H27" s="405"/>
      <c r="I27" s="405"/>
      <c r="J27" s="83"/>
      <c r="K27" s="83"/>
      <c r="L27" s="84"/>
    </row>
    <row r="28" spans="1:12" s="82" customFormat="1" ht="20">
      <c r="A28" s="140"/>
      <c r="B28" s="178"/>
      <c r="C28" s="72"/>
      <c r="D28" s="72"/>
      <c r="E28" s="406" t="s">
        <v>40</v>
      </c>
      <c r="F28" s="407"/>
      <c r="G28" s="407">
        <f>(VLOOKUP($I$17,Tablas!$A$1129:$G$1195,3,TRUE))</f>
        <v>8611</v>
      </c>
      <c r="H28" s="407">
        <f>(VLOOKUP($I$17,Tablas!$A$1129:$G$1195,4,TRUE))</f>
        <v>7582</v>
      </c>
      <c r="I28" s="408">
        <f>(VLOOKUP($I$17,Tablas!$A$1129:$G$1195,5,TRUE))</f>
        <v>5962</v>
      </c>
      <c r="J28" s="85"/>
      <c r="K28" s="85"/>
      <c r="L28" s="84"/>
    </row>
    <row r="29" spans="1:12" s="84" customFormat="1" ht="20">
      <c r="A29" s="173"/>
      <c r="B29" s="178"/>
      <c r="C29" s="72"/>
      <c r="D29" s="87"/>
      <c r="E29" s="409" t="s">
        <v>41</v>
      </c>
      <c r="F29" s="410"/>
      <c r="G29" s="410">
        <f>(IF($F$17=1,0,(VLOOKUP($I$19,Tablas!$A$1129:$G$1195,3,TRUE))))</f>
        <v>14367</v>
      </c>
      <c r="H29" s="410">
        <f>(IF($F$17=1,0,(VLOOKUP($I$19,Tablas!$A$1129:$G$1195,4,TRUE))))</f>
        <v>12585</v>
      </c>
      <c r="I29" s="411">
        <f>(IF($F$17=1,0,(VLOOKUP($I$19,Tablas!$A$1129:$G$1195,5,TRUE))))</f>
        <v>10151</v>
      </c>
      <c r="J29" s="86"/>
      <c r="K29" s="86"/>
    </row>
    <row r="30" spans="1:12" s="84" customFormat="1" ht="20">
      <c r="A30" s="173"/>
      <c r="B30" s="178"/>
      <c r="C30" s="72"/>
      <c r="D30" s="87"/>
      <c r="E30" s="409" t="s">
        <v>56</v>
      </c>
      <c r="F30" s="412"/>
      <c r="G30" s="412">
        <f>(IF($F$19=0,0,(VLOOKUP($F$19,Tablas!$A$1196:$G$1198,3,TRUE))))</f>
        <v>2444</v>
      </c>
      <c r="H30" s="412">
        <f>(IF($F$19=0,0,(VLOOKUP($F$19,Tablas!$A$1196:$G$1198,4,TRUE))))</f>
        <v>2057</v>
      </c>
      <c r="I30" s="413">
        <f>(IF($F$19=0,0,(VLOOKUP($F$19,Tablas!$A$1196:$G$1198,5,TRUE))))</f>
        <v>1614</v>
      </c>
      <c r="J30" s="86"/>
      <c r="K30" s="86"/>
    </row>
    <row r="31" spans="1:12" s="84" customFormat="1" ht="20">
      <c r="A31" s="173"/>
      <c r="B31" s="178"/>
      <c r="C31" s="87"/>
      <c r="D31" s="72"/>
      <c r="E31" s="414" t="s">
        <v>42</v>
      </c>
      <c r="F31" s="415"/>
      <c r="G31" s="415">
        <f>SUM(G28:G30)</f>
        <v>25422</v>
      </c>
      <c r="H31" s="415">
        <f t="shared" ref="H31:I31" si="0">SUM(H28:H30)</f>
        <v>22224</v>
      </c>
      <c r="I31" s="416">
        <f t="shared" si="0"/>
        <v>17727</v>
      </c>
      <c r="J31" s="86"/>
      <c r="K31" s="86"/>
      <c r="L31" s="88"/>
    </row>
    <row r="32" spans="1:12" s="84" customFormat="1" ht="20">
      <c r="A32" s="173"/>
      <c r="B32" s="178"/>
      <c r="C32" s="87"/>
      <c r="D32" s="87"/>
      <c r="E32" s="409" t="s">
        <v>43</v>
      </c>
      <c r="F32" s="410"/>
      <c r="G32" s="410">
        <v>75</v>
      </c>
      <c r="H32" s="410">
        <v>75</v>
      </c>
      <c r="I32" s="411">
        <v>75</v>
      </c>
      <c r="J32" s="89"/>
      <c r="K32" s="89"/>
    </row>
    <row r="33" spans="1:12" s="88" customFormat="1" ht="20" hidden="1">
      <c r="A33" s="140"/>
      <c r="B33" s="177"/>
      <c r="C33" s="72"/>
      <c r="D33" s="90"/>
      <c r="E33" s="409" t="s">
        <v>58</v>
      </c>
      <c r="F33" s="410"/>
      <c r="G33" s="410">
        <f>(G31+G32)*0%</f>
        <v>0</v>
      </c>
      <c r="H33" s="410">
        <f>(H31+H32)*0%</f>
        <v>0</v>
      </c>
      <c r="I33" s="411">
        <f>(I31+I32)*0%</f>
        <v>0</v>
      </c>
      <c r="J33" s="86"/>
      <c r="K33" s="86"/>
      <c r="L33" s="84"/>
    </row>
    <row r="34" spans="1:12" s="84" customFormat="1" ht="20">
      <c r="A34" s="173"/>
      <c r="B34" s="177"/>
      <c r="C34" s="87"/>
      <c r="D34" s="90"/>
      <c r="E34" s="442" t="s">
        <v>47</v>
      </c>
      <c r="F34" s="417"/>
      <c r="G34" s="417">
        <f>SUM(G31:G33)</f>
        <v>25497</v>
      </c>
      <c r="H34" s="417">
        <f>SUM(H31:H33)</f>
        <v>22299</v>
      </c>
      <c r="I34" s="418">
        <f>SUM(I31:I33)</f>
        <v>17802</v>
      </c>
      <c r="J34" s="86"/>
      <c r="K34" s="86"/>
    </row>
    <row r="35" spans="1:12" s="84" customFormat="1" ht="20">
      <c r="A35" s="140"/>
      <c r="B35" s="178"/>
      <c r="C35" s="90"/>
      <c r="D35" s="90"/>
      <c r="E35" s="421"/>
      <c r="F35" s="421"/>
      <c r="G35" s="440"/>
      <c r="H35" s="440"/>
      <c r="I35" s="415"/>
      <c r="J35" s="89"/>
      <c r="K35" s="89"/>
    </row>
    <row r="36" spans="1:12" s="84" customFormat="1" ht="20">
      <c r="A36" s="165"/>
      <c r="B36" s="166"/>
      <c r="C36" s="90"/>
      <c r="D36" s="90"/>
      <c r="E36" s="405" t="s">
        <v>39</v>
      </c>
      <c r="F36" s="405"/>
      <c r="G36" s="405"/>
      <c r="H36" s="405"/>
      <c r="I36" s="405"/>
      <c r="J36" s="89"/>
      <c r="K36" s="89"/>
      <c r="L36" s="88"/>
    </row>
    <row r="37" spans="1:12" s="84" customFormat="1" ht="20">
      <c r="A37" s="140"/>
      <c r="B37" s="177"/>
      <c r="C37" s="90"/>
      <c r="D37" s="75"/>
      <c r="E37" s="406" t="s">
        <v>40</v>
      </c>
      <c r="F37" s="422"/>
      <c r="G37" s="422">
        <f>VLOOKUP($I$17,Tablas!$A$1353:$G$1419,3,TRUE)</f>
        <v>4563.83</v>
      </c>
      <c r="H37" s="422">
        <f>VLOOKUP($I$17,Tablas!$A$1353:$G$1419,4,TRUE)</f>
        <v>4018.46</v>
      </c>
      <c r="I37" s="423">
        <f>VLOOKUP($I$17,Tablas!$A$1353:$G$1419,5,TRUE)</f>
        <v>3159.86</v>
      </c>
      <c r="J37" s="91"/>
      <c r="K37" s="91"/>
    </row>
    <row r="38" spans="1:12" s="88" customFormat="1" ht="20">
      <c r="A38" s="140"/>
      <c r="B38" s="178"/>
      <c r="C38" s="90"/>
      <c r="D38" s="75"/>
      <c r="E38" s="409" t="s">
        <v>41</v>
      </c>
      <c r="F38" s="410"/>
      <c r="G38" s="410">
        <f>IF($F$17=1,0,(VLOOKUP($I$19,Tablas!$A$1353:$G$1419,3,TRUE)))</f>
        <v>7614.51</v>
      </c>
      <c r="H38" s="410">
        <f>IF($F$17=1,0,(VLOOKUP($I$19,Tablas!$A$1353:$G$1419,4,TRUE)))</f>
        <v>6670.05</v>
      </c>
      <c r="I38" s="411">
        <f>IF($F$17=1,0,(VLOOKUP($I$19,Tablas!$A$1353:$G$1419,5,TRUE)))</f>
        <v>5380.0300000000007</v>
      </c>
      <c r="J38" s="85"/>
      <c r="K38" s="85"/>
      <c r="L38" s="84"/>
    </row>
    <row r="39" spans="1:12" s="84" customFormat="1" ht="20">
      <c r="A39" s="140"/>
      <c r="B39" s="178"/>
      <c r="C39" s="75"/>
      <c r="D39" s="72"/>
      <c r="E39" s="409" t="s">
        <v>56</v>
      </c>
      <c r="F39" s="410"/>
      <c r="G39" s="410">
        <f>IF($F$19=0,0,(VLOOKUP($F$19,Tablas!$A$1420:$G$1422,3,TRUE)))</f>
        <v>1295.3200000000002</v>
      </c>
      <c r="H39" s="410">
        <f>IF($F$19=0,0,(VLOOKUP($F$19,Tablas!$A$1420:$G$1422,4,TRUE)))</f>
        <v>1090.21</v>
      </c>
      <c r="I39" s="411">
        <f>IF($F$19=0,0,(VLOOKUP($F$19,Tablas!$A$1420:$G$1422,5,TRUE)))</f>
        <v>855.42000000000007</v>
      </c>
      <c r="J39" s="86"/>
      <c r="K39" s="86"/>
    </row>
    <row r="40" spans="1:12" s="84" customFormat="1" ht="20">
      <c r="A40" s="140"/>
      <c r="B40" s="178"/>
      <c r="C40" s="75"/>
      <c r="D40" s="72"/>
      <c r="E40" s="414" t="s">
        <v>42</v>
      </c>
      <c r="F40" s="415"/>
      <c r="G40" s="415">
        <f>SUM(G37:G39)</f>
        <v>13473.66</v>
      </c>
      <c r="H40" s="415">
        <f>SUM(H37:H39)</f>
        <v>11778.720000000001</v>
      </c>
      <c r="I40" s="416">
        <f>SUM(I37:I39)</f>
        <v>9395.3100000000013</v>
      </c>
      <c r="J40" s="86"/>
      <c r="K40" s="86"/>
    </row>
    <row r="41" spans="1:12" s="84" customFormat="1" ht="20">
      <c r="A41" s="165"/>
      <c r="B41" s="166"/>
      <c r="C41" s="72"/>
      <c r="D41" s="72"/>
      <c r="E41" s="409" t="s">
        <v>43</v>
      </c>
      <c r="F41" s="410"/>
      <c r="G41" s="410">
        <v>75</v>
      </c>
      <c r="H41" s="410">
        <v>75</v>
      </c>
      <c r="I41" s="411">
        <v>76</v>
      </c>
      <c r="J41" s="86"/>
      <c r="K41" s="86"/>
      <c r="L41" s="88"/>
    </row>
    <row r="42" spans="1:12" s="84" customFormat="1" ht="20" hidden="1">
      <c r="A42" s="469"/>
      <c r="B42" s="493"/>
      <c r="C42" s="72"/>
      <c r="D42" s="72"/>
      <c r="E42" s="409" t="s">
        <v>58</v>
      </c>
      <c r="F42" s="410"/>
      <c r="G42" s="410">
        <f>(G40+G41)*0%</f>
        <v>0</v>
      </c>
      <c r="H42" s="410">
        <f>(H40+H41)*0%</f>
        <v>0</v>
      </c>
      <c r="I42" s="411">
        <f>(I40+I41)*0%</f>
        <v>0</v>
      </c>
      <c r="J42" s="89"/>
      <c r="K42" s="89"/>
    </row>
    <row r="43" spans="1:12" s="88" customFormat="1" ht="20">
      <c r="A43" s="469"/>
      <c r="B43" s="494"/>
      <c r="C43" s="72"/>
      <c r="D43" s="75"/>
      <c r="E43" s="424" t="s">
        <v>54</v>
      </c>
      <c r="F43" s="425"/>
      <c r="G43" s="425">
        <f>SUM(G40:G42)</f>
        <v>13548.66</v>
      </c>
      <c r="H43" s="425">
        <f>SUM(H40:H42)</f>
        <v>11853.720000000001</v>
      </c>
      <c r="I43" s="426">
        <f>SUM(I40:I42)</f>
        <v>9471.3100000000013</v>
      </c>
      <c r="J43" s="86"/>
      <c r="K43" s="86"/>
    </row>
    <row r="44" spans="1:12" s="84" customFormat="1" ht="20">
      <c r="A44" s="140"/>
      <c r="B44" s="154"/>
      <c r="C44" s="72"/>
      <c r="D44" s="75"/>
      <c r="E44" s="427" t="s">
        <v>55</v>
      </c>
      <c r="F44" s="428"/>
      <c r="G44" s="428">
        <f>G40+G42</f>
        <v>13473.66</v>
      </c>
      <c r="H44" s="428">
        <f>H40+H42</f>
        <v>11778.720000000001</v>
      </c>
      <c r="I44" s="429">
        <f>I40+I42</f>
        <v>9395.3100000000013</v>
      </c>
      <c r="J44" s="86"/>
      <c r="K44" s="86"/>
    </row>
    <row r="45" spans="1:12" s="84" customFormat="1" ht="20">
      <c r="A45" s="140"/>
      <c r="B45" s="154"/>
      <c r="C45" s="75"/>
      <c r="E45" s="442" t="s">
        <v>47</v>
      </c>
      <c r="F45" s="417"/>
      <c r="G45" s="417">
        <f>G43+G44</f>
        <v>27022.32</v>
      </c>
      <c r="H45" s="417">
        <f t="shared" ref="H45:I45" si="1">H43+H44</f>
        <v>23632.440000000002</v>
      </c>
      <c r="I45" s="418">
        <f t="shared" si="1"/>
        <v>18866.620000000003</v>
      </c>
      <c r="J45" s="89"/>
      <c r="K45" s="89"/>
    </row>
    <row r="46" spans="1:12" s="84" customFormat="1" ht="20">
      <c r="A46" s="140"/>
      <c r="B46" s="177"/>
      <c r="C46" s="75"/>
      <c r="D46" s="66"/>
      <c r="E46" s="205"/>
      <c r="F46" s="205"/>
      <c r="G46" s="205"/>
      <c r="H46" s="205"/>
      <c r="I46" s="431"/>
      <c r="J46" s="92"/>
      <c r="K46" s="92"/>
      <c r="L46" s="88"/>
    </row>
    <row r="47" spans="1:12" s="84" customFormat="1" ht="20">
      <c r="A47" s="140"/>
      <c r="B47" s="177"/>
      <c r="C47" s="72"/>
      <c r="D47" s="66"/>
      <c r="E47" s="405" t="s">
        <v>45</v>
      </c>
      <c r="F47" s="405"/>
      <c r="G47" s="405"/>
      <c r="H47" s="405"/>
      <c r="I47" s="405"/>
    </row>
    <row r="48" spans="1:12" s="84" customFormat="1" ht="20">
      <c r="A48" s="140"/>
      <c r="B48" s="177"/>
      <c r="C48" s="66"/>
      <c r="D48" s="66"/>
      <c r="E48" s="410" t="s">
        <v>40</v>
      </c>
      <c r="F48" s="410"/>
      <c r="G48" s="410">
        <f>VLOOKUP($I$17,Tablas!$A$1278:$G$1344,3,TRUE)</f>
        <v>2368.0250000000001</v>
      </c>
      <c r="H48" s="410">
        <f>VLOOKUP($I$17,Tablas!$A$1278:$G$1344,4,TRUE)</f>
        <v>2085.0500000000002</v>
      </c>
      <c r="I48" s="410">
        <f>VLOOKUP($I$17,Tablas!$A$1278:$G$1344,5,TRUE)</f>
        <v>1639.5500000000002</v>
      </c>
      <c r="J48" s="85"/>
      <c r="K48" s="85"/>
    </row>
    <row r="49" spans="1:12" s="84" customFormat="1" ht="20">
      <c r="A49" s="140"/>
      <c r="B49" s="177"/>
      <c r="C49" s="66"/>
      <c r="D49" s="66"/>
      <c r="E49" s="410" t="s">
        <v>41</v>
      </c>
      <c r="F49" s="410"/>
      <c r="G49" s="410">
        <f>IF($F$17=1,0,(VLOOKUP($I$19,Tablas!$A$1278:$G$1344,3,TRUE)))</f>
        <v>3950.9250000000002</v>
      </c>
      <c r="H49" s="410">
        <f>IF($F$17=1,0,(VLOOKUP($I$19,Tablas!$A$1278:$G$1344,4,TRUE)))</f>
        <v>3460.8750000000005</v>
      </c>
      <c r="I49" s="410">
        <f>IF($F$17=1,0,(VLOOKUP($I$19,Tablas!$A$1278:$G$1344,5,TRUE)))</f>
        <v>2791.5250000000001</v>
      </c>
      <c r="J49" s="86"/>
      <c r="K49" s="86"/>
    </row>
    <row r="50" spans="1:12" s="88" customFormat="1" ht="20">
      <c r="A50" s="140"/>
      <c r="B50" s="177"/>
      <c r="C50" s="66"/>
      <c r="D50" s="66"/>
      <c r="E50" s="410" t="s">
        <v>56</v>
      </c>
      <c r="F50" s="410"/>
      <c r="G50" s="410">
        <f>IF($F$19=0,0,(VLOOKUP($F$19,Tablas!$A$1345:$G$1347,3,TRUE)))</f>
        <v>672.1</v>
      </c>
      <c r="H50" s="410">
        <f>IF($F$19=0,0,(VLOOKUP($F$19,Tablas!$A$1345:$G$1347,4,TRUE)))</f>
        <v>565.67500000000007</v>
      </c>
      <c r="I50" s="410">
        <f>IF($F$19=0,0,(VLOOKUP($F$19,Tablas!$A$1345:$G$1347,5,TRUE)))</f>
        <v>443.85</v>
      </c>
      <c r="J50" s="86"/>
      <c r="K50" s="86"/>
      <c r="L50" s="84"/>
    </row>
    <row r="51" spans="1:12" s="84" customFormat="1" ht="20">
      <c r="A51" s="140"/>
      <c r="B51" s="154"/>
      <c r="C51" s="66"/>
      <c r="D51" s="66"/>
      <c r="E51" s="481" t="s">
        <v>42</v>
      </c>
      <c r="F51" s="481"/>
      <c r="G51" s="415">
        <f>SUM(G48:G50)</f>
        <v>6991.0500000000011</v>
      </c>
      <c r="H51" s="415">
        <f>SUM(H48:H50)</f>
        <v>6111.6000000000013</v>
      </c>
      <c r="I51" s="415">
        <f>SUM(I48:I50)</f>
        <v>4874.9250000000011</v>
      </c>
      <c r="J51" s="86"/>
      <c r="K51" s="86"/>
      <c r="L51" s="88"/>
    </row>
    <row r="52" spans="1:12" s="84" customFormat="1" ht="20">
      <c r="A52" s="140"/>
      <c r="B52" s="177"/>
      <c r="C52" s="66"/>
      <c r="D52" s="66"/>
      <c r="E52" s="483" t="s">
        <v>43</v>
      </c>
      <c r="F52" s="483"/>
      <c r="G52" s="410">
        <v>75</v>
      </c>
      <c r="H52" s="410">
        <v>75</v>
      </c>
      <c r="I52" s="410">
        <v>76</v>
      </c>
      <c r="J52" s="89"/>
      <c r="K52" s="89"/>
    </row>
    <row r="53" spans="1:12" s="84" customFormat="1" ht="20" hidden="1">
      <c r="A53" s="140"/>
      <c r="B53" s="154"/>
      <c r="C53" s="66"/>
      <c r="D53" s="66"/>
      <c r="E53" s="410" t="s">
        <v>58</v>
      </c>
      <c r="F53" s="410"/>
      <c r="G53" s="410">
        <f>(G51+G52)*0%</f>
        <v>0</v>
      </c>
      <c r="H53" s="410">
        <f>(H51+H52)*0%</f>
        <v>0</v>
      </c>
      <c r="I53" s="410">
        <f>(I51+I52)*0%</f>
        <v>0</v>
      </c>
      <c r="J53" s="86"/>
      <c r="K53" s="86"/>
    </row>
    <row r="54" spans="1:12" s="84" customFormat="1" ht="20">
      <c r="A54" s="140"/>
      <c r="B54" s="154"/>
      <c r="C54" s="66"/>
      <c r="D54" s="66"/>
      <c r="E54" s="425" t="s">
        <v>54</v>
      </c>
      <c r="F54" s="425"/>
      <c r="G54" s="425">
        <f>SUM(G51:G53)</f>
        <v>7066.0500000000011</v>
      </c>
      <c r="H54" s="425">
        <f>SUM(H51:H53)</f>
        <v>6186.6000000000013</v>
      </c>
      <c r="I54" s="425">
        <f>SUM(I51:I53)</f>
        <v>4950.9250000000011</v>
      </c>
      <c r="J54" s="86"/>
      <c r="K54" s="86"/>
    </row>
    <row r="55" spans="1:12" s="88" customFormat="1" ht="20">
      <c r="A55" s="140"/>
      <c r="B55" s="154"/>
      <c r="C55" s="66"/>
      <c r="D55" s="66"/>
      <c r="E55" s="428" t="s">
        <v>46</v>
      </c>
      <c r="F55" s="428"/>
      <c r="G55" s="428">
        <f>G51+G53</f>
        <v>6991.0500000000011</v>
      </c>
      <c r="H55" s="428">
        <f>H51+H53</f>
        <v>6111.6000000000013</v>
      </c>
      <c r="I55" s="428">
        <f>I51+I53</f>
        <v>4874.9250000000011</v>
      </c>
      <c r="J55" s="89"/>
      <c r="K55" s="89"/>
      <c r="L55" s="84"/>
    </row>
    <row r="56" spans="1:12" ht="20">
      <c r="A56" s="140"/>
      <c r="B56" s="177"/>
      <c r="C56" s="66"/>
      <c r="E56" s="428" t="s">
        <v>47</v>
      </c>
      <c r="F56" s="428"/>
      <c r="G56" s="428">
        <f>G54+(G55*3)</f>
        <v>28039.200000000004</v>
      </c>
      <c r="H56" s="428">
        <f t="shared" ref="H56:I56" si="2">H54+(H55*3)</f>
        <v>24521.400000000005</v>
      </c>
      <c r="I56" s="428">
        <f t="shared" si="2"/>
        <v>19575.700000000004</v>
      </c>
      <c r="J56" s="89"/>
      <c r="K56" s="89"/>
      <c r="L56" s="84"/>
    </row>
    <row r="57" spans="1:12" ht="20">
      <c r="A57" s="165"/>
      <c r="B57" s="166"/>
      <c r="C57" s="66"/>
      <c r="E57" s="205"/>
      <c r="F57" s="205"/>
      <c r="G57" s="205"/>
      <c r="H57" s="205"/>
      <c r="I57" s="433"/>
      <c r="J57" s="93"/>
      <c r="K57" s="93"/>
      <c r="L57" s="88"/>
    </row>
    <row r="58" spans="1:12" ht="20">
      <c r="A58" s="140"/>
      <c r="B58" s="153"/>
      <c r="C58" s="66"/>
      <c r="E58" s="405" t="s">
        <v>79</v>
      </c>
      <c r="F58" s="405"/>
      <c r="G58" s="405"/>
      <c r="H58" s="405"/>
      <c r="I58" s="405"/>
      <c r="J58" s="134"/>
      <c r="K58" s="85"/>
      <c r="L58" s="84"/>
    </row>
    <row r="59" spans="1:12" ht="20">
      <c r="A59" s="140"/>
      <c r="B59" s="154"/>
      <c r="C59" s="66"/>
      <c r="E59" s="406" t="s">
        <v>40</v>
      </c>
      <c r="F59" s="422"/>
      <c r="G59" s="422">
        <f>VLOOKUP($I$17,Tablas!$A$1203:$G$1269,3,TRUE)</f>
        <v>803.69333333333338</v>
      </c>
      <c r="H59" s="422">
        <f>VLOOKUP($I$17,Tablas!$A$1203:$G$1269,4,TRUE)</f>
        <v>707.65333333333342</v>
      </c>
      <c r="I59" s="423">
        <f>VLOOKUP($I$17,Tablas!$A$1203:$G$1269,5,TRUE)</f>
        <v>556.45333333333338</v>
      </c>
      <c r="J59" s="135"/>
      <c r="K59" s="86"/>
      <c r="L59" s="84"/>
    </row>
    <row r="60" spans="1:12" ht="20">
      <c r="A60" s="140"/>
      <c r="B60" s="154"/>
      <c r="C60" s="66"/>
      <c r="E60" s="409" t="s">
        <v>41</v>
      </c>
      <c r="F60" s="410"/>
      <c r="G60" s="410">
        <f>IF($F$17=1,0,(VLOOKUP($I$19,Tablas!$A$1203:$G$1269,3,TRUE)))</f>
        <v>1340.92</v>
      </c>
      <c r="H60" s="410">
        <f>IF($F$17=1,0,(VLOOKUP($I$19,Tablas!$A$1203:$G$1269,4,TRUE)))</f>
        <v>1174.6000000000001</v>
      </c>
      <c r="I60" s="411">
        <f>IF($F$17=1,0,(VLOOKUP($I$19,Tablas!$A$1203:$G$1269,5,TRUE)))</f>
        <v>947.42666666666673</v>
      </c>
      <c r="J60" s="86"/>
      <c r="K60" s="86"/>
      <c r="L60" s="84"/>
    </row>
    <row r="61" spans="1:12" ht="20">
      <c r="A61" s="165"/>
      <c r="B61" s="166"/>
      <c r="C61" s="66"/>
      <c r="E61" s="409" t="s">
        <v>56</v>
      </c>
      <c r="F61" s="410"/>
      <c r="G61" s="410">
        <f>IF($F$19=0,0,(VLOOKUP($F$19,Tablas!$A$1270:$G$1272,3,TRUE)))</f>
        <v>228.10666666666668</v>
      </c>
      <c r="H61" s="410">
        <f>IF($F$19=0,0,(VLOOKUP($F$19,Tablas!$A$1270:$G$1272,4,TRUE)))</f>
        <v>191.98666666666668</v>
      </c>
      <c r="I61" s="411">
        <f>IF($F$19=0,0,(VLOOKUP($F$19,Tablas!$A$1270:$G$1272,5,TRUE)))</f>
        <v>150.64000000000001</v>
      </c>
      <c r="J61" s="86"/>
      <c r="K61" s="86"/>
      <c r="L61" s="84"/>
    </row>
    <row r="62" spans="1:12" ht="20">
      <c r="A62" s="140"/>
      <c r="B62" s="177"/>
      <c r="C62" s="66"/>
      <c r="E62" s="480" t="s">
        <v>42</v>
      </c>
      <c r="F62" s="481"/>
      <c r="G62" s="415">
        <f>SUM(G59:G61)</f>
        <v>2372.7200000000003</v>
      </c>
      <c r="H62" s="415">
        <f>SUM(H59:H61)</f>
        <v>2074.2400000000002</v>
      </c>
      <c r="I62" s="416">
        <f>SUM(I59:I61)</f>
        <v>1654.5200000000002</v>
      </c>
      <c r="J62" s="86"/>
      <c r="K62" s="86"/>
      <c r="L62" s="84"/>
    </row>
    <row r="63" spans="1:12" ht="24" customHeight="1">
      <c r="A63" s="140"/>
      <c r="B63" s="153"/>
      <c r="C63" s="66"/>
      <c r="E63" s="482" t="s">
        <v>43</v>
      </c>
      <c r="F63" s="483"/>
      <c r="G63" s="410">
        <v>75</v>
      </c>
      <c r="H63" s="410">
        <v>75</v>
      </c>
      <c r="I63" s="411">
        <v>76</v>
      </c>
      <c r="J63" s="86"/>
      <c r="K63" s="86"/>
      <c r="L63" s="84"/>
    </row>
    <row r="64" spans="1:12" ht="24" hidden="1" customHeight="1">
      <c r="A64" s="140"/>
      <c r="B64" s="153"/>
      <c r="C64" s="66"/>
      <c r="E64" s="409" t="s">
        <v>58</v>
      </c>
      <c r="F64" s="410"/>
      <c r="G64" s="410">
        <f>(G62+G63)*0%</f>
        <v>0</v>
      </c>
      <c r="H64" s="410">
        <f>(H62+H63)*0%</f>
        <v>0</v>
      </c>
      <c r="I64" s="411">
        <f>(I62+I63)*0%</f>
        <v>0</v>
      </c>
      <c r="J64" s="89"/>
      <c r="K64" s="89"/>
      <c r="L64" s="88"/>
    </row>
    <row r="65" spans="1:12" ht="27" customHeight="1">
      <c r="A65" s="140"/>
      <c r="B65" s="153"/>
      <c r="C65" s="66"/>
      <c r="E65" s="424" t="s">
        <v>54</v>
      </c>
      <c r="F65" s="425"/>
      <c r="G65" s="425">
        <f>SUM(G62:G64)</f>
        <v>2447.7200000000003</v>
      </c>
      <c r="H65" s="425">
        <f>SUM(H62:H64)</f>
        <v>2149.2400000000002</v>
      </c>
      <c r="I65" s="426">
        <f>SUM(I62:I64)</f>
        <v>1730.5200000000002</v>
      </c>
      <c r="J65" s="86"/>
      <c r="K65" s="86"/>
      <c r="L65" s="88"/>
    </row>
    <row r="66" spans="1:12" ht="24" customHeight="1">
      <c r="A66" s="140"/>
      <c r="B66" s="177"/>
      <c r="C66" s="66"/>
      <c r="E66" s="427" t="s">
        <v>78</v>
      </c>
      <c r="F66" s="428"/>
      <c r="G66" s="428">
        <f>G62+G64</f>
        <v>2372.7200000000003</v>
      </c>
      <c r="H66" s="428">
        <f>H62+H64</f>
        <v>2074.2400000000002</v>
      </c>
      <c r="I66" s="429">
        <f>I62+I64</f>
        <v>1654.5200000000002</v>
      </c>
      <c r="J66" s="86"/>
      <c r="K66" s="86"/>
    </row>
    <row r="67" spans="1:12" ht="24" customHeight="1">
      <c r="A67" s="140"/>
      <c r="B67" s="178"/>
      <c r="C67" s="66"/>
      <c r="E67" s="442" t="s">
        <v>47</v>
      </c>
      <c r="F67" s="417"/>
      <c r="G67" s="417">
        <f>G65+(G66*11)</f>
        <v>28547.640000000003</v>
      </c>
      <c r="H67" s="417">
        <f>H65+(H66*11)</f>
        <v>24965.880000000005</v>
      </c>
      <c r="I67" s="418">
        <f>I65+(I66*11)</f>
        <v>19930.240000000002</v>
      </c>
      <c r="J67" s="89"/>
      <c r="K67" s="89"/>
    </row>
    <row r="68" spans="1:12" ht="24" customHeight="1">
      <c r="A68" s="140"/>
      <c r="B68" s="177"/>
      <c r="C68" s="66"/>
      <c r="E68" s="489"/>
      <c r="F68" s="489"/>
      <c r="G68" s="489"/>
      <c r="H68" s="489"/>
      <c r="I68" s="443"/>
      <c r="J68" s="89"/>
      <c r="K68" s="89"/>
    </row>
    <row r="69" spans="1:12" ht="37.5" customHeight="1">
      <c r="A69" s="140"/>
      <c r="B69" s="179"/>
      <c r="C69" s="66"/>
      <c r="E69" s="457" t="s">
        <v>82</v>
      </c>
      <c r="F69" s="457"/>
      <c r="G69" s="457"/>
      <c r="H69" s="457"/>
      <c r="I69" s="457"/>
      <c r="J69" s="92"/>
      <c r="K69" s="92"/>
    </row>
    <row r="70" spans="1:12" ht="24" customHeight="1">
      <c r="A70" s="140"/>
      <c r="B70" s="154"/>
      <c r="E70" s="490" t="s">
        <v>57</v>
      </c>
      <c r="F70" s="490"/>
      <c r="G70" s="490"/>
      <c r="H70" s="490"/>
      <c r="I70" s="490"/>
    </row>
    <row r="71" spans="1:12" ht="39" customHeight="1">
      <c r="A71" s="165"/>
      <c r="B71" s="166"/>
      <c r="E71" s="490"/>
      <c r="F71" s="490"/>
      <c r="G71" s="490"/>
      <c r="H71" s="490"/>
      <c r="I71" s="490"/>
    </row>
    <row r="72" spans="1:12" ht="24" customHeight="1">
      <c r="A72" s="140"/>
      <c r="B72" s="178"/>
      <c r="E72" s="490"/>
      <c r="F72" s="490"/>
      <c r="G72" s="490"/>
      <c r="H72" s="490"/>
      <c r="I72" s="490"/>
    </row>
    <row r="73" spans="1:12" ht="24" customHeight="1">
      <c r="A73" s="140"/>
      <c r="B73" s="178"/>
      <c r="E73" s="205"/>
      <c r="F73" s="205"/>
      <c r="G73" s="205"/>
      <c r="H73" s="205"/>
      <c r="I73" s="410"/>
    </row>
    <row r="74" spans="1:12" ht="20.25" customHeight="1">
      <c r="A74" s="140"/>
      <c r="B74" s="178"/>
      <c r="E74" s="73"/>
      <c r="F74" s="73"/>
      <c r="G74" s="73"/>
      <c r="H74" s="73"/>
      <c r="I74" s="89"/>
    </row>
    <row r="75" spans="1:12" ht="19.5" customHeight="1">
      <c r="A75" s="165"/>
      <c r="B75" s="166"/>
      <c r="E75" s="73"/>
      <c r="F75" s="73"/>
      <c r="G75" s="73"/>
      <c r="H75" s="73"/>
      <c r="I75" s="86"/>
    </row>
    <row r="76" spans="1:12" ht="24" customHeight="1">
      <c r="A76" s="140"/>
      <c r="B76" s="177"/>
      <c r="E76" s="73"/>
      <c r="F76" s="73"/>
      <c r="G76" s="73"/>
      <c r="H76" s="73"/>
      <c r="I76" s="86"/>
    </row>
    <row r="77" spans="1:12" ht="24" customHeight="1">
      <c r="A77" s="140"/>
      <c r="B77" s="177"/>
      <c r="E77" s="73"/>
      <c r="F77" s="73"/>
      <c r="G77" s="73"/>
      <c r="H77" s="73"/>
      <c r="I77" s="89"/>
    </row>
    <row r="78" spans="1:12" ht="24" customHeight="1">
      <c r="A78" s="140"/>
      <c r="B78" s="177"/>
      <c r="E78" s="73"/>
      <c r="F78" s="73"/>
      <c r="G78" s="73"/>
      <c r="H78" s="73"/>
      <c r="I78" s="89"/>
    </row>
    <row r="79" spans="1:12" ht="24" customHeight="1">
      <c r="A79" s="140"/>
      <c r="B79" s="177"/>
      <c r="E79" s="73"/>
      <c r="F79" s="73"/>
      <c r="G79" s="73"/>
      <c r="H79" s="73"/>
      <c r="I79" s="92"/>
    </row>
    <row r="80" spans="1:12" ht="33" customHeight="1">
      <c r="A80" s="140"/>
      <c r="B80" s="177"/>
      <c r="E80" s="73"/>
      <c r="F80" s="73"/>
      <c r="G80" s="73"/>
      <c r="H80" s="73"/>
      <c r="I80" s="73"/>
    </row>
    <row r="81" spans="1:9" ht="24" customHeight="1">
      <c r="A81" s="140"/>
      <c r="B81" s="177"/>
      <c r="E81" s="73"/>
      <c r="F81" s="73"/>
      <c r="G81" s="73"/>
      <c r="H81" s="73"/>
      <c r="I81" s="73"/>
    </row>
    <row r="82" spans="1:9" ht="24" customHeight="1">
      <c r="A82" s="140"/>
      <c r="B82" s="177"/>
      <c r="E82" s="73"/>
      <c r="F82" s="73"/>
      <c r="G82" s="73"/>
      <c r="H82" s="73"/>
      <c r="I82" s="73"/>
    </row>
    <row r="83" spans="1:9" ht="16">
      <c r="A83" s="140"/>
      <c r="B83" s="154"/>
      <c r="E83" s="73"/>
      <c r="F83" s="73"/>
      <c r="G83" s="73"/>
      <c r="H83" s="73"/>
      <c r="I83" s="62"/>
    </row>
    <row r="84" spans="1:9" ht="16.5" customHeight="1">
      <c r="A84" s="140"/>
      <c r="B84" s="177"/>
      <c r="E84" s="73"/>
      <c r="F84" s="73"/>
      <c r="G84" s="73"/>
      <c r="H84" s="73"/>
      <c r="I84" s="95"/>
    </row>
    <row r="85" spans="1:9" ht="22.5" customHeight="1">
      <c r="A85" s="165"/>
      <c r="B85" s="166"/>
      <c r="E85" s="73"/>
      <c r="F85" s="73"/>
      <c r="G85" s="73"/>
      <c r="H85" s="73"/>
      <c r="I85" s="95"/>
    </row>
    <row r="86" spans="1:9" ht="24" customHeight="1">
      <c r="A86" s="140"/>
      <c r="B86" s="154"/>
      <c r="E86" s="73"/>
      <c r="F86" s="73"/>
      <c r="G86" s="73"/>
      <c r="H86" s="73"/>
      <c r="I86" s="73"/>
    </row>
    <row r="87" spans="1:9" ht="24" customHeight="1">
      <c r="A87" s="140"/>
      <c r="B87" s="154"/>
      <c r="E87" s="73"/>
      <c r="F87" s="73"/>
      <c r="G87" s="73"/>
      <c r="H87" s="73"/>
      <c r="I87" s="73"/>
    </row>
    <row r="88" spans="1:9" ht="31.5" customHeight="1">
      <c r="A88" s="140"/>
      <c r="B88" s="154"/>
      <c r="E88" s="73"/>
      <c r="F88" s="73"/>
      <c r="G88" s="73"/>
      <c r="H88" s="73"/>
      <c r="I88" s="73"/>
    </row>
    <row r="89" spans="1:9" ht="24" customHeight="1">
      <c r="A89" s="140"/>
      <c r="B89" s="154"/>
      <c r="E89" s="73"/>
      <c r="F89" s="73"/>
      <c r="G89" s="73"/>
      <c r="H89" s="73"/>
      <c r="I89" s="73"/>
    </row>
    <row r="90" spans="1:9" ht="24" customHeight="1">
      <c r="A90" s="140"/>
      <c r="B90" s="154"/>
      <c r="E90" s="73"/>
      <c r="F90" s="73"/>
      <c r="G90" s="73"/>
      <c r="H90" s="73"/>
      <c r="I90" s="73"/>
    </row>
    <row r="91" spans="1:9" ht="24" customHeight="1">
      <c r="A91" s="140"/>
      <c r="B91" s="154"/>
      <c r="E91" s="73"/>
      <c r="F91" s="73"/>
      <c r="G91" s="73"/>
      <c r="H91" s="73"/>
      <c r="I91" s="73"/>
    </row>
    <row r="92" spans="1:9" ht="24" customHeight="1">
      <c r="A92" s="140"/>
      <c r="B92" s="154"/>
      <c r="E92" s="73"/>
      <c r="F92" s="73"/>
      <c r="G92" s="73"/>
      <c r="H92" s="73"/>
      <c r="I92" s="73"/>
    </row>
    <row r="93" spans="1:9" ht="24" customHeight="1">
      <c r="A93" s="140"/>
      <c r="B93" s="154"/>
      <c r="E93" s="73"/>
      <c r="F93" s="73"/>
      <c r="G93" s="73"/>
      <c r="H93" s="73"/>
      <c r="I93" s="73"/>
    </row>
    <row r="94" spans="1:9">
      <c r="A94" s="93"/>
      <c r="B94" s="93"/>
      <c r="E94" s="73"/>
      <c r="F94" s="73"/>
      <c r="G94" s="73"/>
      <c r="H94" s="73"/>
      <c r="I94" s="73"/>
    </row>
    <row r="95" spans="1:9">
      <c r="A95" s="93"/>
      <c r="B95" s="93"/>
    </row>
    <row r="96" spans="1:9">
      <c r="A96" s="93"/>
      <c r="B96" s="93"/>
    </row>
    <row r="97" spans="1:2">
      <c r="A97" s="93"/>
      <c r="B97" s="93"/>
    </row>
    <row r="98" spans="1:2">
      <c r="A98" s="93"/>
      <c r="B98" s="93"/>
    </row>
    <row r="99" spans="1:2">
      <c r="A99" s="93"/>
      <c r="B99" s="93"/>
    </row>
    <row r="100" spans="1:2">
      <c r="A100" s="93"/>
      <c r="B100" s="93"/>
    </row>
    <row r="101" spans="1:2">
      <c r="A101" s="93"/>
      <c r="B101" s="93"/>
    </row>
    <row r="102" spans="1:2">
      <c r="A102" s="93"/>
      <c r="B102" s="93"/>
    </row>
  </sheetData>
  <sheetProtection algorithmName="SHA-512" hashValue="FG5Ef9t/tSpCAhlHd6F/cr5U85O8FBRShscX74vMAcCP2DGdy3wj5gfoEeLDxn05XTflojOMa1tjKj+JTvfjTg==" saltValue="044U/3gkE6P1FIdBbrHHiw==" spinCount="100000" sheet="1" objects="1" scenarios="1"/>
  <mergeCells count="14">
    <mergeCell ref="D19:E19"/>
    <mergeCell ref="D15:E15"/>
    <mergeCell ref="F15:I15"/>
    <mergeCell ref="D17:E17"/>
    <mergeCell ref="A15:B15"/>
    <mergeCell ref="E70:I72"/>
    <mergeCell ref="E69:I69"/>
    <mergeCell ref="A42:A43"/>
    <mergeCell ref="B42:B43"/>
    <mergeCell ref="E51:F51"/>
    <mergeCell ref="E52:F52"/>
    <mergeCell ref="E68:H68"/>
    <mergeCell ref="E62:F62"/>
    <mergeCell ref="E63:F63"/>
  </mergeCells>
  <conditionalFormatting sqref="F17">
    <cfRule type="cellIs" dxfId="14" priority="3" stopIfTrue="1" operator="greaterThan">
      <formula>2</formula>
    </cfRule>
    <cfRule type="cellIs" dxfId="13" priority="4" stopIfTrue="1" operator="lessThan">
      <formula>1</formula>
    </cfRule>
  </conditionalFormatting>
  <conditionalFormatting sqref="I19 I17">
    <cfRule type="cellIs" dxfId="12" priority="1" stopIfTrue="1" operator="greaterThan">
      <formula>73</formula>
    </cfRule>
    <cfRule type="cellIs" dxfId="11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34"/>
  <sheetViews>
    <sheetView showGridLines="0" zoomScale="50" zoomScaleNormal="50" zoomScaleSheetLayoutView="100" workbookViewId="0">
      <selection activeCell="F150" sqref="F150"/>
    </sheetView>
  </sheetViews>
  <sheetFormatPr baseColWidth="10" defaultColWidth="8.83203125" defaultRowHeight="13"/>
  <cols>
    <col min="1" max="1" width="114.5" style="128" bestFit="1" customWidth="1"/>
    <col min="2" max="2" width="15.6640625" style="128" bestFit="1" customWidth="1"/>
    <col min="3" max="3" width="30.33203125" style="128" customWidth="1"/>
    <col min="4" max="4" width="43.5" style="128" customWidth="1"/>
    <col min="5" max="5" width="40" style="128" customWidth="1"/>
    <col min="6" max="6" width="27.1640625" style="128" customWidth="1"/>
    <col min="7" max="7" width="31.33203125" style="128" customWidth="1"/>
    <col min="8" max="8" width="31.1640625" style="128" customWidth="1"/>
    <col min="9" max="16384" width="8.83203125" style="128"/>
  </cols>
  <sheetData>
    <row r="1" spans="1:7">
      <c r="A1" s="96"/>
      <c r="B1" s="97"/>
      <c r="C1" s="97"/>
      <c r="D1" s="97"/>
      <c r="E1" s="97"/>
      <c r="F1" s="97"/>
      <c r="G1" s="97"/>
    </row>
    <row r="2" spans="1:7">
      <c r="A2" s="97"/>
      <c r="B2" s="97"/>
      <c r="C2" s="97"/>
      <c r="D2" s="97"/>
      <c r="E2" s="97" t="s">
        <v>2</v>
      </c>
      <c r="F2" s="97" t="s">
        <v>2</v>
      </c>
      <c r="G2" s="97"/>
    </row>
    <row r="3" spans="1:7">
      <c r="A3" s="97"/>
      <c r="B3" s="97"/>
      <c r="C3" s="97"/>
      <c r="D3" s="97"/>
      <c r="E3" s="97"/>
      <c r="F3" s="97"/>
      <c r="G3" s="97"/>
    </row>
    <row r="4" spans="1:7">
      <c r="A4" s="97"/>
      <c r="B4" s="97"/>
      <c r="C4" s="97"/>
      <c r="D4" s="97"/>
      <c r="E4" s="97"/>
      <c r="F4" s="97"/>
      <c r="G4" s="97"/>
    </row>
    <row r="5" spans="1:7" ht="13" customHeight="1">
      <c r="A5" s="97"/>
      <c r="B5" s="97"/>
      <c r="C5" s="97"/>
      <c r="D5" s="97"/>
      <c r="E5" s="97"/>
      <c r="F5" s="97"/>
      <c r="G5" s="97"/>
    </row>
    <row r="6" spans="1:7" ht="13" customHeight="1">
      <c r="A6" s="97"/>
      <c r="B6" s="97"/>
      <c r="C6" s="97"/>
      <c r="D6" s="97"/>
      <c r="E6" s="97"/>
      <c r="F6" s="97"/>
      <c r="G6" s="97"/>
    </row>
    <row r="7" spans="1:7" ht="13" customHeight="1">
      <c r="A7" s="97"/>
      <c r="B7" s="97"/>
      <c r="C7" s="97"/>
      <c r="D7" s="97"/>
      <c r="E7" s="97"/>
      <c r="F7" s="97"/>
      <c r="G7" s="97"/>
    </row>
    <row r="8" spans="1:7" ht="13" customHeight="1">
      <c r="A8" s="97"/>
      <c r="B8" s="97"/>
      <c r="C8" s="97"/>
      <c r="D8" s="97"/>
      <c r="E8" s="97"/>
      <c r="F8" s="97"/>
      <c r="G8" s="97"/>
    </row>
    <row r="9" spans="1:7" ht="13" customHeight="1">
      <c r="A9" s="97"/>
      <c r="B9" s="97"/>
      <c r="C9" s="97"/>
      <c r="D9" s="97"/>
      <c r="E9" s="97"/>
      <c r="F9" s="97"/>
      <c r="G9" s="97"/>
    </row>
    <row r="10" spans="1:7" ht="16">
      <c r="A10" s="97"/>
      <c r="B10" s="97"/>
      <c r="C10" s="97"/>
      <c r="D10" s="97"/>
      <c r="E10" s="100" t="s">
        <v>2</v>
      </c>
      <c r="F10" s="100" t="s">
        <v>2</v>
      </c>
      <c r="G10" s="129" t="s">
        <v>2</v>
      </c>
    </row>
    <row r="11" spans="1:7">
      <c r="A11" s="97"/>
      <c r="B11" s="97"/>
      <c r="C11" s="97"/>
      <c r="D11" s="97"/>
      <c r="E11" s="97"/>
      <c r="F11" s="97"/>
      <c r="G11" s="97"/>
    </row>
    <row r="12" spans="1:7">
      <c r="A12" s="97"/>
      <c r="B12" s="97"/>
      <c r="C12" s="97"/>
      <c r="D12" s="97"/>
      <c r="E12" s="97"/>
      <c r="F12" s="97"/>
      <c r="G12" s="97"/>
    </row>
    <row r="13" spans="1:7">
      <c r="A13" s="97"/>
      <c r="B13" s="97"/>
      <c r="C13" s="97"/>
      <c r="D13" s="97"/>
      <c r="E13" s="97"/>
      <c r="F13" s="97"/>
      <c r="G13" s="97"/>
    </row>
    <row r="14" spans="1:7">
      <c r="A14" s="97"/>
      <c r="B14" s="97"/>
      <c r="C14" s="97"/>
      <c r="D14" s="97"/>
      <c r="E14" s="97"/>
      <c r="F14" s="97"/>
      <c r="G14" s="97"/>
    </row>
    <row r="15" spans="1:7">
      <c r="A15" s="97"/>
      <c r="B15" s="97"/>
      <c r="C15" s="97"/>
      <c r="D15" s="97"/>
      <c r="E15" s="97"/>
      <c r="F15" s="97"/>
      <c r="G15" s="97"/>
    </row>
    <row r="16" spans="1:7">
      <c r="A16" s="97"/>
      <c r="B16" s="97"/>
      <c r="C16" s="97"/>
      <c r="D16" s="97"/>
      <c r="E16" s="97"/>
      <c r="F16" s="97"/>
      <c r="G16" s="97"/>
    </row>
    <row r="17" spans="1:7">
      <c r="A17" s="97"/>
      <c r="B17" s="97"/>
      <c r="C17" s="97"/>
      <c r="D17" s="97"/>
      <c r="E17" s="97"/>
      <c r="F17" s="97"/>
      <c r="G17" s="97"/>
    </row>
    <row r="18" spans="1:7" ht="11" customHeight="1">
      <c r="A18" s="97"/>
      <c r="B18" s="97"/>
      <c r="C18" s="97"/>
      <c r="D18" s="97"/>
      <c r="E18" s="97"/>
      <c r="F18" s="97"/>
      <c r="G18" s="97"/>
    </row>
    <row r="19" spans="1:7">
      <c r="A19" s="97"/>
      <c r="B19" s="97"/>
      <c r="C19" s="97"/>
      <c r="D19" s="97"/>
      <c r="E19" s="97"/>
      <c r="F19" s="97"/>
      <c r="G19" s="97"/>
    </row>
    <row r="20" spans="1:7">
      <c r="A20" s="97"/>
      <c r="B20" s="97"/>
      <c r="C20" s="97"/>
      <c r="D20" s="97"/>
      <c r="E20" s="97"/>
      <c r="F20" s="97"/>
      <c r="G20" s="97"/>
    </row>
    <row r="21" spans="1:7">
      <c r="A21" s="97"/>
      <c r="B21" s="97"/>
      <c r="C21" s="97"/>
      <c r="D21" s="97"/>
      <c r="E21" s="97"/>
      <c r="F21" s="97"/>
      <c r="G21" s="97"/>
    </row>
    <row r="22" spans="1:7">
      <c r="A22" s="97"/>
      <c r="B22" s="97"/>
      <c r="C22" s="97"/>
      <c r="D22" s="97"/>
      <c r="E22" s="97"/>
      <c r="F22" s="97"/>
      <c r="G22" s="97"/>
    </row>
    <row r="23" spans="1:7">
      <c r="A23" s="97"/>
      <c r="B23" s="97"/>
      <c r="C23" s="97"/>
      <c r="D23" s="97"/>
      <c r="E23" s="97"/>
      <c r="F23" s="97"/>
      <c r="G23" s="97"/>
    </row>
    <row r="24" spans="1:7">
      <c r="A24" s="97"/>
      <c r="B24" s="97"/>
      <c r="C24" s="97"/>
      <c r="D24" s="97"/>
      <c r="E24" s="97"/>
      <c r="F24" s="97"/>
      <c r="G24" s="97"/>
    </row>
    <row r="25" spans="1:7">
      <c r="E25" s="97"/>
      <c r="F25" s="97"/>
      <c r="G25" s="97"/>
    </row>
    <row r="26" spans="1:7">
      <c r="E26" s="97"/>
      <c r="F26" s="97"/>
      <c r="G26" s="97"/>
    </row>
    <row r="27" spans="1:7" ht="23.25" customHeight="1">
      <c r="A27" s="512" t="s">
        <v>32</v>
      </c>
      <c r="B27" s="512"/>
      <c r="C27" s="512"/>
      <c r="D27" s="512"/>
      <c r="E27" s="512"/>
      <c r="F27" s="512"/>
      <c r="G27" s="512"/>
    </row>
    <row r="28" spans="1:7" ht="20">
      <c r="A28" s="183"/>
      <c r="B28" s="183"/>
      <c r="C28" s="183"/>
      <c r="D28" s="183"/>
      <c r="E28" s="183"/>
      <c r="F28" s="183"/>
      <c r="G28" s="183"/>
    </row>
    <row r="29" spans="1:7" ht="20">
      <c r="A29" s="514" t="s">
        <v>27</v>
      </c>
      <c r="B29" s="515"/>
      <c r="C29" s="513" t="str">
        <f>+'INGRESO DE DATOS'!$D$13</f>
        <v>NOMBRE COMPLETO</v>
      </c>
      <c r="D29" s="513"/>
      <c r="E29" s="513"/>
      <c r="F29" s="513"/>
      <c r="G29" s="513"/>
    </row>
    <row r="30" spans="1:7" ht="20">
      <c r="A30" s="185"/>
      <c r="B30" s="185"/>
      <c r="C30" s="185"/>
      <c r="D30" s="185"/>
      <c r="E30" s="185"/>
      <c r="F30" s="185"/>
      <c r="G30" s="185"/>
    </row>
    <row r="31" spans="1:7" ht="10.5" customHeight="1">
      <c r="A31" s="183"/>
      <c r="B31" s="183"/>
      <c r="C31" s="185"/>
      <c r="D31" s="185"/>
      <c r="E31" s="185"/>
      <c r="F31" s="185"/>
      <c r="G31" s="185"/>
    </row>
    <row r="32" spans="1:7" ht="20">
      <c r="A32" s="514" t="s">
        <v>28</v>
      </c>
      <c r="B32" s="514"/>
      <c r="C32" s="186">
        <f>+'INGRESO DE DATOS'!$D$15</f>
        <v>2</v>
      </c>
      <c r="D32" s="244"/>
      <c r="E32" s="514" t="s">
        <v>29</v>
      </c>
      <c r="F32" s="514"/>
      <c r="G32" s="186">
        <f>+'INGRESO DE DATOS'!$D$17</f>
        <v>65</v>
      </c>
    </row>
    <row r="33" spans="1:8" ht="20">
      <c r="A33" s="244"/>
      <c r="B33" s="244"/>
      <c r="C33" s="188"/>
      <c r="D33" s="188"/>
      <c r="E33" s="188"/>
      <c r="F33" s="188"/>
      <c r="G33" s="188"/>
    </row>
    <row r="34" spans="1:8" s="130" customFormat="1" ht="20">
      <c r="A34" s="245"/>
      <c r="B34" s="245"/>
      <c r="C34" s="188"/>
      <c r="D34" s="188"/>
      <c r="E34" s="245"/>
      <c r="F34" s="188"/>
      <c r="G34" s="245"/>
    </row>
    <row r="35" spans="1:8" s="130" customFormat="1" ht="20">
      <c r="A35" s="515" t="s">
        <v>30</v>
      </c>
      <c r="B35" s="515"/>
      <c r="C35" s="186">
        <f>+'INGRESO DE DATOS'!$J$15</f>
        <v>3</v>
      </c>
      <c r="D35" s="245"/>
      <c r="E35" s="515" t="s">
        <v>31</v>
      </c>
      <c r="F35" s="515"/>
      <c r="G35" s="186">
        <f>+'INGRESO DE DATOS'!$J$17</f>
        <v>71</v>
      </c>
    </row>
    <row r="36" spans="1:8" s="111" customFormat="1">
      <c r="A36" s="108"/>
      <c r="B36" s="109"/>
      <c r="C36" s="107"/>
      <c r="D36" s="108"/>
      <c r="E36" s="108"/>
      <c r="F36" s="108"/>
    </row>
    <row r="37" spans="1:8" s="111" customFormat="1">
      <c r="A37" s="108"/>
      <c r="B37" s="109"/>
      <c r="C37" s="107"/>
      <c r="D37" s="108"/>
      <c r="E37" s="108"/>
      <c r="F37" s="108"/>
    </row>
    <row r="38" spans="1:8" s="111" customFormat="1" ht="20">
      <c r="A38" s="108"/>
      <c r="B38" s="109"/>
      <c r="C38" s="249"/>
      <c r="D38" s="247" t="s">
        <v>72</v>
      </c>
      <c r="E38" s="248">
        <f ca="1">NOW()</f>
        <v>44508.73225833333</v>
      </c>
      <c r="F38" s="108"/>
    </row>
    <row r="39" spans="1:8" s="111" customFormat="1">
      <c r="A39" s="108"/>
      <c r="B39" s="109"/>
      <c r="D39" s="131"/>
      <c r="E39" s="132"/>
      <c r="F39" s="108"/>
    </row>
    <row r="40" spans="1:8" s="111" customFormat="1" ht="23">
      <c r="A40" s="509" t="s">
        <v>68</v>
      </c>
      <c r="B40" s="509"/>
      <c r="C40" s="198"/>
      <c r="D40" s="199"/>
      <c r="E40" s="199"/>
      <c r="F40" s="199"/>
      <c r="G40" s="208"/>
      <c r="H40" s="208"/>
    </row>
    <row r="41" spans="1:8" s="111" customFormat="1" ht="23">
      <c r="A41" s="516" t="s">
        <v>35</v>
      </c>
      <c r="B41" s="517"/>
      <c r="C41" s="209" t="s">
        <v>7</v>
      </c>
      <c r="D41" s="210" t="s">
        <v>8</v>
      </c>
      <c r="E41" s="199"/>
      <c r="F41" s="208"/>
      <c r="G41" s="208"/>
      <c r="H41" s="208"/>
    </row>
    <row r="42" spans="1:8" s="111" customFormat="1" ht="23">
      <c r="A42" s="211" t="s">
        <v>37</v>
      </c>
      <c r="B42" s="212"/>
      <c r="C42" s="211">
        <v>0</v>
      </c>
      <c r="D42" s="213">
        <v>1000</v>
      </c>
      <c r="E42" s="199"/>
      <c r="F42" s="208"/>
      <c r="G42" s="208"/>
      <c r="H42" s="208"/>
    </row>
    <row r="43" spans="1:8" s="111" customFormat="1" ht="23">
      <c r="A43" s="214" t="s">
        <v>38</v>
      </c>
      <c r="B43" s="215"/>
      <c r="C43" s="252">
        <v>0</v>
      </c>
      <c r="D43" s="253">
        <v>1000</v>
      </c>
      <c r="E43" s="199"/>
      <c r="F43" s="208"/>
      <c r="G43" s="208"/>
      <c r="H43" s="208"/>
    </row>
    <row r="44" spans="1:8" s="111" customFormat="1" ht="23">
      <c r="A44" s="500"/>
      <c r="B44" s="500"/>
      <c r="C44" s="498" t="s">
        <v>36</v>
      </c>
      <c r="D44" s="498"/>
      <c r="E44" s="199"/>
      <c r="F44" s="208"/>
      <c r="G44" s="208"/>
      <c r="H44" s="208"/>
    </row>
    <row r="45" spans="1:8" s="111" customFormat="1" ht="23">
      <c r="A45" s="500"/>
      <c r="B45" s="500"/>
      <c r="C45" s="254">
        <f>'Global Ultimate'!G33</f>
        <v>179397</v>
      </c>
      <c r="D45" s="254">
        <f>'Global Ultimate'!H33</f>
        <v>115767</v>
      </c>
      <c r="E45" s="199"/>
      <c r="F45" s="208"/>
      <c r="G45" s="208"/>
      <c r="H45" s="208"/>
    </row>
    <row r="46" spans="1:8" s="111" customFormat="1" ht="23">
      <c r="A46" s="500"/>
      <c r="B46" s="500"/>
      <c r="C46" s="498" t="s">
        <v>39</v>
      </c>
      <c r="D46" s="498"/>
      <c r="E46" s="199"/>
      <c r="F46" s="208"/>
      <c r="G46" s="208"/>
      <c r="H46" s="208"/>
    </row>
    <row r="47" spans="1:8" s="111" customFormat="1" ht="23">
      <c r="A47" s="500"/>
      <c r="B47" s="500"/>
      <c r="C47" s="255">
        <f>'Global Ultimate'!G43</f>
        <v>95115.66</v>
      </c>
      <c r="D47" s="255">
        <f>'Global Ultimate'!H43</f>
        <v>61391.76</v>
      </c>
      <c r="E47" s="199"/>
      <c r="F47" s="208"/>
      <c r="G47" s="208"/>
      <c r="H47" s="208"/>
    </row>
    <row r="48" spans="1:8" s="111" customFormat="1" ht="23">
      <c r="A48" s="251"/>
      <c r="B48" s="251"/>
      <c r="C48" s="255">
        <f>'Global Ultimate'!G44</f>
        <v>95040.66</v>
      </c>
      <c r="D48" s="255">
        <f>'Global Ultimate'!H44</f>
        <v>61316.76</v>
      </c>
      <c r="E48" s="199"/>
      <c r="F48" s="208"/>
      <c r="G48" s="208"/>
      <c r="H48" s="208"/>
    </row>
    <row r="49" spans="1:8" s="111" customFormat="1" ht="23">
      <c r="A49" s="500"/>
      <c r="B49" s="500"/>
      <c r="C49" s="498" t="s">
        <v>45</v>
      </c>
      <c r="D49" s="498"/>
      <c r="E49" s="199"/>
      <c r="F49" s="208"/>
      <c r="G49" s="208"/>
      <c r="H49" s="208"/>
    </row>
    <row r="50" spans="1:8" s="111" customFormat="1" ht="23">
      <c r="A50" s="500"/>
      <c r="B50" s="500"/>
      <c r="C50" s="255">
        <f>'Global Ultimate'!G55</f>
        <v>49388.55</v>
      </c>
      <c r="D50" s="255">
        <f>'Global Ultimate'!H55</f>
        <v>31890.300000000003</v>
      </c>
      <c r="E50" s="199"/>
      <c r="F50" s="208"/>
      <c r="G50" s="208"/>
      <c r="H50" s="208"/>
    </row>
    <row r="51" spans="1:8" s="111" customFormat="1" ht="23">
      <c r="A51" s="251"/>
      <c r="B51" s="251"/>
      <c r="C51" s="255">
        <f>'Global Ultimate'!G56</f>
        <v>49313.55</v>
      </c>
      <c r="D51" s="255">
        <f>'Global Ultimate'!H56</f>
        <v>31815.300000000003</v>
      </c>
      <c r="E51" s="199"/>
      <c r="F51" s="208"/>
      <c r="G51" s="208"/>
      <c r="H51" s="208"/>
    </row>
    <row r="52" spans="1:8" s="111" customFormat="1" ht="23">
      <c r="A52" s="499" t="s">
        <v>73</v>
      </c>
      <c r="B52" s="499"/>
      <c r="C52" s="261">
        <f>'Global Ultimate'!G34</f>
        <v>12496</v>
      </c>
      <c r="D52" s="261">
        <f>'Global Ultimate'!H34</f>
        <v>8063</v>
      </c>
      <c r="E52" s="199"/>
      <c r="F52" s="208"/>
      <c r="G52" s="208"/>
      <c r="H52" s="208"/>
    </row>
    <row r="53" spans="1:8" s="111" customFormat="1" ht="23">
      <c r="A53" s="272"/>
      <c r="B53" s="272"/>
      <c r="C53" s="498" t="s">
        <v>77</v>
      </c>
      <c r="D53" s="498"/>
      <c r="E53" s="199"/>
      <c r="F53" s="208"/>
      <c r="G53" s="208"/>
      <c r="H53" s="208"/>
    </row>
    <row r="54" spans="1:8" s="111" customFormat="1" ht="23">
      <c r="A54" s="272"/>
      <c r="B54" s="272"/>
      <c r="C54" s="255">
        <f>'Global Ultimate'!G67</f>
        <v>16811.72</v>
      </c>
      <c r="D54" s="255">
        <f>'Global Ultimate'!H67</f>
        <v>10872.92</v>
      </c>
      <c r="E54" s="199"/>
      <c r="F54" s="208"/>
      <c r="G54" s="208"/>
      <c r="H54" s="208"/>
    </row>
    <row r="55" spans="1:8" s="111" customFormat="1" ht="23">
      <c r="A55" s="272"/>
      <c r="B55" s="272"/>
      <c r="C55" s="255">
        <f>'Global Ultimate'!G68</f>
        <v>16736.72</v>
      </c>
      <c r="D55" s="255">
        <f>'Global Ultimate'!H68</f>
        <v>10797.92</v>
      </c>
      <c r="E55" s="199"/>
      <c r="F55" s="208"/>
      <c r="G55" s="208"/>
      <c r="H55" s="208"/>
    </row>
    <row r="56" spans="1:8" s="111" customFormat="1" ht="23">
      <c r="A56" s="272"/>
      <c r="B56" s="272"/>
      <c r="C56" s="196"/>
      <c r="D56" s="196"/>
      <c r="E56" s="199"/>
      <c r="F56" s="208"/>
      <c r="G56" s="208"/>
      <c r="H56" s="208"/>
    </row>
    <row r="57" spans="1:8" s="111" customFormat="1" ht="23">
      <c r="A57" s="197"/>
      <c r="B57" s="200"/>
      <c r="C57" s="198"/>
      <c r="D57" s="199"/>
      <c r="E57" s="199"/>
      <c r="F57" s="199"/>
      <c r="G57" s="208"/>
      <c r="H57" s="208"/>
    </row>
    <row r="58" spans="1:8" s="111" customFormat="1" ht="23">
      <c r="A58" s="509" t="s">
        <v>69</v>
      </c>
      <c r="B58" s="509"/>
      <c r="C58" s="198"/>
      <c r="D58" s="199"/>
      <c r="E58" s="199"/>
      <c r="F58" s="199"/>
      <c r="G58" s="208"/>
      <c r="H58" s="208"/>
    </row>
    <row r="59" spans="1:8" s="111" customFormat="1" ht="23">
      <c r="A59" s="506" t="s">
        <v>35</v>
      </c>
      <c r="B59" s="507"/>
      <c r="C59" s="216"/>
      <c r="D59" s="217" t="s">
        <v>7</v>
      </c>
      <c r="E59" s="218" t="s">
        <v>8</v>
      </c>
      <c r="F59" s="219" t="s">
        <v>9</v>
      </c>
      <c r="G59" s="219" t="s">
        <v>60</v>
      </c>
      <c r="H59" s="219" t="s">
        <v>61</v>
      </c>
    </row>
    <row r="60" spans="1:8" s="111" customFormat="1" ht="23">
      <c r="A60" s="220" t="s">
        <v>37</v>
      </c>
      <c r="B60" s="221"/>
      <c r="C60" s="221"/>
      <c r="D60" s="220">
        <v>250</v>
      </c>
      <c r="E60" s="221">
        <v>2000</v>
      </c>
      <c r="F60" s="222">
        <v>3500</v>
      </c>
      <c r="G60" s="222">
        <v>5000</v>
      </c>
      <c r="H60" s="222">
        <v>10000</v>
      </c>
    </row>
    <row r="61" spans="1:8" s="111" customFormat="1" ht="23">
      <c r="A61" s="223" t="s">
        <v>38</v>
      </c>
      <c r="B61" s="224"/>
      <c r="C61" s="224"/>
      <c r="D61" s="252">
        <v>5000</v>
      </c>
      <c r="E61" s="256">
        <v>2000</v>
      </c>
      <c r="F61" s="257">
        <v>3500</v>
      </c>
      <c r="G61" s="257">
        <v>5000</v>
      </c>
      <c r="H61" s="257">
        <v>10000</v>
      </c>
    </row>
    <row r="62" spans="1:8" s="111" customFormat="1" ht="23">
      <c r="A62" s="500"/>
      <c r="B62" s="500"/>
      <c r="C62" s="103"/>
      <c r="D62" s="498" t="s">
        <v>36</v>
      </c>
      <c r="E62" s="498"/>
      <c r="F62" s="498"/>
      <c r="G62" s="498"/>
      <c r="H62" s="498"/>
    </row>
    <row r="63" spans="1:8" ht="23">
      <c r="A63" s="500"/>
      <c r="B63" s="500"/>
      <c r="C63" s="103"/>
      <c r="D63" s="254">
        <f>+'Global Elite'!G36</f>
        <v>77341</v>
      </c>
      <c r="E63" s="255">
        <f>+'Global Elite'!H36</f>
        <v>73906</v>
      </c>
      <c r="F63" s="255">
        <f>+'Global Elite'!I36</f>
        <v>69388</v>
      </c>
      <c r="G63" s="255">
        <f>+'Global Elite'!J36</f>
        <v>66749</v>
      </c>
      <c r="H63" s="255">
        <f>+'Global Elite'!K36</f>
        <v>62885</v>
      </c>
    </row>
    <row r="64" spans="1:8" ht="23">
      <c r="A64" s="500"/>
      <c r="B64" s="500"/>
      <c r="C64" s="103"/>
      <c r="D64" s="498" t="s">
        <v>39</v>
      </c>
      <c r="E64" s="498"/>
      <c r="F64" s="498"/>
      <c r="G64" s="498"/>
      <c r="H64" s="498"/>
    </row>
    <row r="65" spans="1:8" ht="23">
      <c r="A65" s="500"/>
      <c r="B65" s="500"/>
      <c r="C65" s="103"/>
      <c r="D65" s="255">
        <f>+'Global Elite'!G47</f>
        <v>41025.980000000003</v>
      </c>
      <c r="E65" s="255">
        <f>+'Global Elite'!H47</f>
        <v>35968.720000000001</v>
      </c>
      <c r="F65" s="255">
        <f>+'Global Elite'!I47</f>
        <v>29424.28</v>
      </c>
      <c r="G65" s="255">
        <f>+'Global Elite'!J47</f>
        <v>25525.07</v>
      </c>
      <c r="H65" s="255">
        <f>+'Global Elite'!K47</f>
        <v>19812.730000000003</v>
      </c>
    </row>
    <row r="66" spans="1:8" ht="23">
      <c r="A66" s="251"/>
      <c r="B66" s="251"/>
      <c r="C66" s="251"/>
      <c r="D66" s="255">
        <f>+'Global Elite'!G48</f>
        <v>40950.980000000003</v>
      </c>
      <c r="E66" s="255">
        <f>+'Global Elite'!H48</f>
        <v>35893.72</v>
      </c>
      <c r="F66" s="255">
        <f>+'Global Elite'!I48</f>
        <v>29349.279999999999</v>
      </c>
      <c r="G66" s="255">
        <f>+'Global Elite'!J48</f>
        <v>25450.07</v>
      </c>
      <c r="H66" s="255">
        <f>+'Global Elite'!K48</f>
        <v>19737.730000000003</v>
      </c>
    </row>
    <row r="67" spans="1:8" ht="23">
      <c r="A67" s="500"/>
      <c r="B67" s="500"/>
      <c r="C67" s="103"/>
      <c r="D67" s="498" t="s">
        <v>45</v>
      </c>
      <c r="E67" s="498"/>
      <c r="F67" s="498"/>
      <c r="G67" s="498"/>
      <c r="H67" s="498"/>
    </row>
    <row r="68" spans="1:8" ht="23">
      <c r="A68" s="500"/>
      <c r="B68" s="500"/>
      <c r="C68" s="103"/>
      <c r="D68" s="255">
        <f>+'Global Elite'!G60</f>
        <v>21323.15</v>
      </c>
      <c r="E68" s="255">
        <f>+'Global Elite'!H60</f>
        <v>18699.100000000002</v>
      </c>
      <c r="F68" s="255">
        <f>+'Global Elite'!I60</f>
        <v>15303.400000000001</v>
      </c>
      <c r="G68" s="255">
        <f>+'Global Elite'!J60</f>
        <v>13280.225000000002</v>
      </c>
      <c r="H68" s="255">
        <f>+'Global Elite'!K60</f>
        <v>10316.275000000001</v>
      </c>
    </row>
    <row r="69" spans="1:8" ht="23">
      <c r="A69" s="251"/>
      <c r="B69" s="251"/>
      <c r="C69" s="251"/>
      <c r="D69" s="255">
        <f>+'Global Elite'!G61</f>
        <v>21248.15</v>
      </c>
      <c r="E69" s="255">
        <f>+'Global Elite'!H61</f>
        <v>18624.100000000002</v>
      </c>
      <c r="F69" s="255">
        <f>+'Global Elite'!I61</f>
        <v>15228.400000000001</v>
      </c>
      <c r="G69" s="255">
        <f>+'Global Elite'!J61</f>
        <v>13205.225000000002</v>
      </c>
      <c r="H69" s="255">
        <f>+'Global Elite'!K61</f>
        <v>10241.275000000001</v>
      </c>
    </row>
    <row r="70" spans="1:8" s="111" customFormat="1" ht="21" customHeight="1">
      <c r="A70" s="499" t="s">
        <v>73</v>
      </c>
      <c r="B70" s="499"/>
      <c r="C70" s="499"/>
      <c r="D70" s="261">
        <f>+'Global Elite'!G37</f>
        <v>5379</v>
      </c>
      <c r="E70" s="261">
        <f>+'Global Elite'!H37</f>
        <v>5379</v>
      </c>
      <c r="F70" s="261">
        <f>+'Global Elite'!I37</f>
        <v>5379</v>
      </c>
      <c r="G70" s="261">
        <f>+'Global Elite'!J37</f>
        <v>5379</v>
      </c>
      <c r="H70" s="261">
        <f>+'Global Elite'!K37</f>
        <v>5379</v>
      </c>
    </row>
    <row r="71" spans="1:8" s="111" customFormat="1" ht="21" customHeight="1">
      <c r="A71" s="272"/>
      <c r="B71" s="272"/>
      <c r="C71" s="272"/>
      <c r="D71" s="498" t="s">
        <v>77</v>
      </c>
      <c r="E71" s="498"/>
      <c r="F71" s="498"/>
      <c r="G71" s="498"/>
      <c r="H71" s="498"/>
    </row>
    <row r="72" spans="1:8" s="111" customFormat="1" ht="21" customHeight="1">
      <c r="A72" s="272"/>
      <c r="B72" s="272"/>
      <c r="C72" s="272"/>
      <c r="D72" s="255">
        <f>'Global Elite'!G73</f>
        <v>7286.4933333333338</v>
      </c>
      <c r="E72" s="255">
        <f>'Global Elite'!H73</f>
        <v>6395.9066666666668</v>
      </c>
      <c r="F72" s="255">
        <f>'Global Elite'!I73</f>
        <v>5243.4266666666663</v>
      </c>
      <c r="G72" s="255">
        <f>'Global Elite'!J73</f>
        <v>4556.7733333333335</v>
      </c>
      <c r="H72" s="255">
        <f>'Global Elite'!K73</f>
        <v>3593.48</v>
      </c>
    </row>
    <row r="73" spans="1:8" s="111" customFormat="1" ht="21" customHeight="1">
      <c r="A73" s="272"/>
      <c r="B73" s="272"/>
      <c r="C73" s="272"/>
      <c r="D73" s="255">
        <f>'Global Elite'!G74</f>
        <v>7211.4933333333338</v>
      </c>
      <c r="E73" s="255">
        <f>'Global Elite'!H74</f>
        <v>6320.9066666666668</v>
      </c>
      <c r="F73" s="255">
        <f>'Global Elite'!I74</f>
        <v>5168.4266666666663</v>
      </c>
      <c r="G73" s="255">
        <f>'Global Elite'!J74</f>
        <v>4481.7733333333335</v>
      </c>
      <c r="H73" s="255">
        <f>'Global Elite'!K74</f>
        <v>3518.48</v>
      </c>
    </row>
    <row r="74" spans="1:8" s="111" customFormat="1" ht="21" customHeight="1">
      <c r="A74" s="272"/>
      <c r="B74" s="272"/>
      <c r="C74" s="272"/>
      <c r="D74" s="196"/>
      <c r="E74" s="196"/>
      <c r="F74" s="196"/>
      <c r="G74" s="196"/>
      <c r="H74" s="196"/>
    </row>
    <row r="75" spans="1:8" s="111" customFormat="1" ht="23">
      <c r="A75" s="103"/>
      <c r="B75" s="103"/>
      <c r="C75" s="195"/>
      <c r="D75" s="195"/>
      <c r="E75" s="195"/>
      <c r="F75" s="208"/>
      <c r="G75" s="208"/>
      <c r="H75" s="208"/>
    </row>
    <row r="76" spans="1:8" s="111" customFormat="1" ht="23">
      <c r="A76" s="197" t="s">
        <v>21</v>
      </c>
      <c r="B76" s="200"/>
      <c r="C76" s="198"/>
      <c r="D76" s="199"/>
      <c r="E76" s="199"/>
      <c r="F76" s="199"/>
      <c r="G76" s="208"/>
      <c r="H76" s="208"/>
    </row>
    <row r="77" spans="1:8" s="111" customFormat="1" ht="23">
      <c r="A77" s="510" t="s">
        <v>35</v>
      </c>
      <c r="B77" s="511"/>
      <c r="C77" s="225"/>
      <c r="D77" s="225"/>
      <c r="E77" s="226" t="s">
        <v>7</v>
      </c>
      <c r="F77" s="226" t="s">
        <v>8</v>
      </c>
      <c r="G77" s="227" t="s">
        <v>9</v>
      </c>
      <c r="H77" s="227" t="s">
        <v>9</v>
      </c>
    </row>
    <row r="78" spans="1:8" s="111" customFormat="1" ht="23">
      <c r="A78" s="228" t="s">
        <v>37</v>
      </c>
      <c r="B78" s="229"/>
      <c r="C78" s="229"/>
      <c r="D78" s="229"/>
      <c r="E78" s="230">
        <v>250</v>
      </c>
      <c r="F78" s="229">
        <v>2000</v>
      </c>
      <c r="G78" s="231">
        <v>5000</v>
      </c>
      <c r="H78" s="231">
        <v>10000</v>
      </c>
    </row>
    <row r="79" spans="1:8" s="111" customFormat="1" ht="23">
      <c r="A79" s="232" t="s">
        <v>38</v>
      </c>
      <c r="B79" s="233"/>
      <c r="C79" s="233"/>
      <c r="D79" s="233"/>
      <c r="E79" s="258">
        <v>5000</v>
      </c>
      <c r="F79" s="259">
        <v>2000</v>
      </c>
      <c r="G79" s="260">
        <v>5000</v>
      </c>
      <c r="H79" s="260">
        <v>10000</v>
      </c>
    </row>
    <row r="80" spans="1:8" s="111" customFormat="1" ht="23">
      <c r="A80" s="500"/>
      <c r="B80" s="500"/>
      <c r="C80" s="103"/>
      <c r="D80" s="103"/>
      <c r="E80" s="498" t="s">
        <v>36</v>
      </c>
      <c r="F80" s="498"/>
      <c r="G80" s="498"/>
      <c r="H80" s="498"/>
    </row>
    <row r="81" spans="1:8" s="111" customFormat="1" ht="23">
      <c r="A81" s="500"/>
      <c r="B81" s="500"/>
      <c r="C81" s="103"/>
      <c r="D81" s="103"/>
      <c r="E81" s="255">
        <f>+'Global Premier'!G35</f>
        <v>42791</v>
      </c>
      <c r="F81" s="255">
        <f>+'Global Premier'!H35</f>
        <v>38841.399999999994</v>
      </c>
      <c r="G81" s="255">
        <f>+'Global Premier'!I35</f>
        <v>28179.800000000003</v>
      </c>
      <c r="H81" s="255">
        <f>+'Global Premier'!J35</f>
        <v>20982.200000000004</v>
      </c>
    </row>
    <row r="82" spans="1:8" s="111" customFormat="1" ht="23">
      <c r="A82" s="500"/>
      <c r="B82" s="500"/>
      <c r="C82" s="103"/>
      <c r="D82" s="103"/>
      <c r="E82" s="498" t="s">
        <v>39</v>
      </c>
      <c r="F82" s="498"/>
      <c r="G82" s="498"/>
      <c r="H82" s="498"/>
    </row>
    <row r="83" spans="1:8" s="111" customFormat="1" ht="23">
      <c r="A83" s="500"/>
      <c r="B83" s="500"/>
      <c r="C83" s="103"/>
      <c r="D83" s="103"/>
      <c r="E83" s="255">
        <f>+'Global Premier'!G45</f>
        <v>22714.480000000003</v>
      </c>
      <c r="F83" s="255">
        <f>+'Global Premier'!H45</f>
        <v>20621.192000000003</v>
      </c>
      <c r="G83" s="255">
        <f>+'Global Premier'!I45</f>
        <v>14970.544</v>
      </c>
      <c r="H83" s="255">
        <f>+'Global Premier'!J45</f>
        <v>11155.816000000001</v>
      </c>
    </row>
    <row r="84" spans="1:8" s="111" customFormat="1" ht="23">
      <c r="A84" s="251"/>
      <c r="B84" s="251"/>
      <c r="C84" s="251"/>
      <c r="D84" s="251"/>
      <c r="E84" s="255">
        <f>+'Global Premier'!G46</f>
        <v>22639.480000000003</v>
      </c>
      <c r="F84" s="255">
        <f>+'Global Premier'!H46</f>
        <v>20546.192000000003</v>
      </c>
      <c r="G84" s="255">
        <f>+'Global Premier'!I46</f>
        <v>14895.544</v>
      </c>
      <c r="H84" s="255">
        <f>+'Global Premier'!J46</f>
        <v>11080.816000000001</v>
      </c>
    </row>
    <row r="85" spans="1:8" s="111" customFormat="1" ht="21" customHeight="1">
      <c r="A85" s="500"/>
      <c r="B85" s="500"/>
      <c r="C85" s="103"/>
      <c r="D85" s="103"/>
      <c r="E85" s="498" t="s">
        <v>45</v>
      </c>
      <c r="F85" s="498"/>
      <c r="G85" s="498"/>
      <c r="H85" s="498"/>
    </row>
    <row r="86" spans="1:8" s="111" customFormat="1" ht="23">
      <c r="A86" s="500"/>
      <c r="B86" s="500"/>
      <c r="C86" s="103"/>
      <c r="D86" s="103"/>
      <c r="E86" s="255">
        <f>+'Global Premier'!G57</f>
        <v>11821.900000000001</v>
      </c>
      <c r="F86" s="255">
        <f>+'Global Premier'!H57</f>
        <v>10735.760000000002</v>
      </c>
      <c r="G86" s="255">
        <f>+'Global Premier'!I57</f>
        <v>7803.8200000000006</v>
      </c>
      <c r="H86" s="255">
        <f>+'Global Premier'!J57</f>
        <v>5824.4800000000014</v>
      </c>
    </row>
    <row r="87" spans="1:8" s="111" customFormat="1" ht="23">
      <c r="A87" s="251"/>
      <c r="B87" s="251"/>
      <c r="C87" s="251"/>
      <c r="D87" s="251"/>
      <c r="E87" s="255">
        <f>+'Global Premier'!G58</f>
        <v>11746.900000000001</v>
      </c>
      <c r="F87" s="255">
        <f>+'Global Premier'!H58</f>
        <v>10660.760000000002</v>
      </c>
      <c r="G87" s="255">
        <f>+'Global Premier'!I58</f>
        <v>7728.8200000000006</v>
      </c>
      <c r="H87" s="255">
        <f>+'Global Premier'!J58</f>
        <v>5749.4800000000014</v>
      </c>
    </row>
    <row r="88" spans="1:8" s="111" customFormat="1" ht="23">
      <c r="A88" s="271"/>
      <c r="B88" s="271"/>
      <c r="C88" s="271"/>
      <c r="D88" s="271"/>
      <c r="E88" s="498" t="s">
        <v>77</v>
      </c>
      <c r="F88" s="498"/>
      <c r="G88" s="498"/>
      <c r="H88" s="498"/>
    </row>
    <row r="89" spans="1:8" s="111" customFormat="1" ht="23">
      <c r="A89" s="271"/>
      <c r="B89" s="271"/>
      <c r="C89" s="271"/>
      <c r="D89" s="271"/>
      <c r="E89" s="255">
        <f>'Global Premier'!G69</f>
        <v>4061.8266666666668</v>
      </c>
      <c r="F89" s="255">
        <f>'Global Premier'!H69</f>
        <v>3693.1973333333335</v>
      </c>
      <c r="G89" s="255">
        <f>'Global Premier'!I69</f>
        <v>2698.1146666666668</v>
      </c>
      <c r="H89" s="255">
        <f>'Global Premier'!J69</f>
        <v>2026.3386666666668</v>
      </c>
    </row>
    <row r="90" spans="1:8" s="111" customFormat="1" ht="23">
      <c r="A90" s="271"/>
      <c r="B90" s="271"/>
      <c r="C90" s="271"/>
      <c r="D90" s="271"/>
      <c r="E90" s="255">
        <f>'Global Premier'!G70</f>
        <v>3986.8266666666668</v>
      </c>
      <c r="F90" s="255">
        <f>'Global Premier'!H70</f>
        <v>3618.1973333333335</v>
      </c>
      <c r="G90" s="255">
        <f>'Global Premier'!I70</f>
        <v>2623.1146666666668</v>
      </c>
      <c r="H90" s="255">
        <f>'Global Premier'!J70</f>
        <v>1951.3386666666668</v>
      </c>
    </row>
    <row r="91" spans="1:8" s="111" customFormat="1" ht="23">
      <c r="A91" s="103"/>
      <c r="B91" s="103"/>
      <c r="C91" s="195"/>
      <c r="D91" s="195"/>
      <c r="E91" s="195"/>
      <c r="F91" s="208"/>
      <c r="G91" s="208"/>
      <c r="H91" s="208"/>
    </row>
    <row r="92" spans="1:8" s="111" customFormat="1" ht="23">
      <c r="A92" s="197" t="s">
        <v>70</v>
      </c>
      <c r="B92" s="200"/>
      <c r="C92" s="198"/>
      <c r="D92" s="199"/>
      <c r="E92" s="199"/>
      <c r="F92" s="199"/>
      <c r="G92" s="208"/>
      <c r="H92" s="208"/>
    </row>
    <row r="93" spans="1:8" s="111" customFormat="1" ht="23">
      <c r="A93" s="501" t="s">
        <v>35</v>
      </c>
      <c r="B93" s="502"/>
      <c r="C93" s="234"/>
      <c r="D93" s="234"/>
      <c r="E93" s="235" t="s">
        <v>7</v>
      </c>
      <c r="F93" s="235" t="s">
        <v>8</v>
      </c>
      <c r="G93" s="236" t="s">
        <v>9</v>
      </c>
      <c r="H93" s="236" t="s">
        <v>60</v>
      </c>
    </row>
    <row r="94" spans="1:8" s="111" customFormat="1" ht="23">
      <c r="A94" s="237" t="s">
        <v>49</v>
      </c>
      <c r="B94" s="229"/>
      <c r="C94" s="229"/>
      <c r="D94" s="229"/>
      <c r="E94" s="230">
        <v>250</v>
      </c>
      <c r="F94" s="229">
        <v>2000</v>
      </c>
      <c r="G94" s="231">
        <v>5000</v>
      </c>
      <c r="H94" s="231">
        <v>10000</v>
      </c>
    </row>
    <row r="95" spans="1:8" s="111" customFormat="1" ht="23">
      <c r="A95" s="238" t="s">
        <v>50</v>
      </c>
      <c r="B95" s="239"/>
      <c r="C95" s="239"/>
      <c r="D95" s="239"/>
      <c r="E95" s="258">
        <v>5000</v>
      </c>
      <c r="F95" s="259">
        <v>2000</v>
      </c>
      <c r="G95" s="260">
        <v>5000</v>
      </c>
      <c r="H95" s="260">
        <v>10000</v>
      </c>
    </row>
    <row r="96" spans="1:8" s="111" customFormat="1" ht="23">
      <c r="A96" s="500"/>
      <c r="B96" s="500"/>
      <c r="C96" s="103"/>
      <c r="D96" s="103"/>
      <c r="E96" s="498" t="s">
        <v>36</v>
      </c>
      <c r="F96" s="498"/>
      <c r="G96" s="498"/>
      <c r="H96" s="498"/>
    </row>
    <row r="97" spans="1:8" s="111" customFormat="1" ht="23">
      <c r="A97" s="500"/>
      <c r="B97" s="500"/>
      <c r="C97" s="103"/>
      <c r="D97" s="103"/>
      <c r="E97" s="255">
        <f>+'Global Select'!G34</f>
        <v>32966.200000000004</v>
      </c>
      <c r="F97" s="255">
        <f>+'Global Select'!H34</f>
        <v>31635</v>
      </c>
      <c r="G97" s="255">
        <f>+'Global Select'!I34</f>
        <v>23018.2</v>
      </c>
      <c r="H97" s="255">
        <f>+'Global Select'!J34</f>
        <v>17141.400000000001</v>
      </c>
    </row>
    <row r="98" spans="1:8" s="111" customFormat="1" ht="21" customHeight="1">
      <c r="A98" s="500"/>
      <c r="B98" s="500"/>
      <c r="C98" s="103"/>
      <c r="D98" s="103"/>
      <c r="E98" s="498" t="s">
        <v>39</v>
      </c>
      <c r="F98" s="498"/>
      <c r="G98" s="498"/>
      <c r="H98" s="498"/>
    </row>
    <row r="99" spans="1:8" s="111" customFormat="1" ht="23">
      <c r="A99" s="500"/>
      <c r="B99" s="500"/>
      <c r="C99" s="103"/>
      <c r="D99" s="103"/>
      <c r="E99" s="255">
        <f>+'Global Select'!G44</f>
        <v>17507.336000000003</v>
      </c>
      <c r="F99" s="255">
        <f>+'Global Select'!H44</f>
        <v>16801.800000000003</v>
      </c>
      <c r="G99" s="255">
        <f>+'Global Select'!I44</f>
        <v>12234.896000000002</v>
      </c>
      <c r="H99" s="255">
        <f>+'Global Select'!J44</f>
        <v>9120.1920000000009</v>
      </c>
    </row>
    <row r="100" spans="1:8" s="111" customFormat="1" ht="23">
      <c r="A100" s="251"/>
      <c r="B100" s="251"/>
      <c r="C100" s="251"/>
      <c r="D100" s="251"/>
      <c r="E100" s="255">
        <f>+'Global Select'!G45</f>
        <v>17432.336000000003</v>
      </c>
      <c r="F100" s="255">
        <f>+'Global Select'!H45</f>
        <v>16726.800000000003</v>
      </c>
      <c r="G100" s="255">
        <f>+'Global Select'!I45</f>
        <v>12159.896000000002</v>
      </c>
      <c r="H100" s="255">
        <f>+'Global Select'!J45</f>
        <v>9045.1920000000009</v>
      </c>
    </row>
    <row r="101" spans="1:8" s="111" customFormat="1" ht="23">
      <c r="A101" s="500"/>
      <c r="B101" s="500"/>
      <c r="C101" s="103"/>
      <c r="D101" s="103"/>
      <c r="E101" s="498" t="s">
        <v>45</v>
      </c>
      <c r="F101" s="498"/>
      <c r="G101" s="498"/>
      <c r="H101" s="498"/>
    </row>
    <row r="102" spans="1:8" s="111" customFormat="1" ht="23">
      <c r="A102" s="500"/>
      <c r="B102" s="500"/>
      <c r="C102" s="103"/>
      <c r="D102" s="103"/>
      <c r="E102" s="255">
        <f>+'Global Select'!G56</f>
        <v>9120.0800000000017</v>
      </c>
      <c r="F102" s="255">
        <f>+'Global Select'!H56</f>
        <v>8754</v>
      </c>
      <c r="G102" s="255">
        <f>+'Global Select'!I56</f>
        <v>6384.380000000001</v>
      </c>
      <c r="H102" s="255">
        <f>+'Global Select'!J56</f>
        <v>4768.26</v>
      </c>
    </row>
    <row r="103" spans="1:8" s="111" customFormat="1" ht="23">
      <c r="A103" s="251"/>
      <c r="B103" s="251"/>
      <c r="C103" s="251"/>
      <c r="D103" s="251"/>
      <c r="E103" s="255">
        <f>+'Global Select'!G57</f>
        <v>9045.0800000000017</v>
      </c>
      <c r="F103" s="255">
        <f>+'Global Select'!H57</f>
        <v>8679</v>
      </c>
      <c r="G103" s="255">
        <f>+'Global Select'!I57</f>
        <v>6309.380000000001</v>
      </c>
      <c r="H103" s="255">
        <f>+'Global Select'!J57</f>
        <v>4693.26</v>
      </c>
    </row>
    <row r="104" spans="1:8" s="111" customFormat="1" ht="23">
      <c r="A104" s="271"/>
      <c r="B104" s="271"/>
      <c r="C104" s="271"/>
      <c r="D104" s="271"/>
      <c r="E104" s="498" t="s">
        <v>77</v>
      </c>
      <c r="F104" s="498"/>
      <c r="G104" s="498"/>
      <c r="H104" s="498"/>
    </row>
    <row r="105" spans="1:8" s="111" customFormat="1" ht="23">
      <c r="A105" s="271"/>
      <c r="B105" s="271"/>
      <c r="C105" s="271"/>
      <c r="D105" s="271"/>
      <c r="E105" s="255">
        <f>'Global Select'!G68</f>
        <v>3144.8453333333337</v>
      </c>
      <c r="F105" s="255">
        <f>'Global Select'!H68</f>
        <v>3020.6000000000004</v>
      </c>
      <c r="G105" s="255">
        <f>'Global Select'!I68</f>
        <v>2216.3653333333336</v>
      </c>
      <c r="H105" s="255">
        <f>'Global Select'!J68</f>
        <v>1667.864</v>
      </c>
    </row>
    <row r="106" spans="1:8" s="111" customFormat="1" ht="23">
      <c r="A106" s="271"/>
      <c r="B106" s="271"/>
      <c r="C106" s="271"/>
      <c r="D106" s="271"/>
      <c r="E106" s="255">
        <f>'Global Select'!G69</f>
        <v>3069.8453333333337</v>
      </c>
      <c r="F106" s="255">
        <f>'Global Select'!H69</f>
        <v>2945.6000000000004</v>
      </c>
      <c r="G106" s="255">
        <f>'Global Select'!I69</f>
        <v>2141.3653333333336</v>
      </c>
      <c r="H106" s="255">
        <f>'Global Select'!J69</f>
        <v>1592.864</v>
      </c>
    </row>
    <row r="107" spans="1:8" s="111" customFormat="1" ht="23">
      <c r="A107" s="271"/>
      <c r="B107" s="271"/>
      <c r="C107" s="271"/>
      <c r="D107" s="271"/>
      <c r="E107" s="195"/>
      <c r="F107" s="195"/>
      <c r="G107" s="195"/>
      <c r="H107" s="195"/>
    </row>
    <row r="108" spans="1:8" s="111" customFormat="1" ht="23">
      <c r="A108" s="103"/>
      <c r="B108" s="103"/>
      <c r="C108" s="195"/>
      <c r="D108" s="195"/>
      <c r="E108" s="195"/>
      <c r="F108" s="208"/>
      <c r="G108" s="208"/>
      <c r="H108" s="208"/>
    </row>
    <row r="109" spans="1:8" s="111" customFormat="1" ht="23">
      <c r="A109" s="509" t="s">
        <v>71</v>
      </c>
      <c r="B109" s="509"/>
      <c r="C109" s="509"/>
      <c r="D109" s="199"/>
      <c r="E109" s="199"/>
      <c r="F109" s="208"/>
      <c r="G109" s="208"/>
      <c r="H109" s="208"/>
    </row>
    <row r="110" spans="1:8" s="111" customFormat="1" ht="23">
      <c r="A110" s="506" t="s">
        <v>35</v>
      </c>
      <c r="B110" s="507"/>
      <c r="C110" s="217" t="s">
        <v>7</v>
      </c>
      <c r="D110" s="219" t="s">
        <v>8</v>
      </c>
      <c r="E110" s="208"/>
      <c r="F110" s="208"/>
      <c r="G110" s="208"/>
      <c r="H110" s="208"/>
    </row>
    <row r="111" spans="1:8" s="111" customFormat="1" ht="23">
      <c r="A111" s="240" t="s">
        <v>49</v>
      </c>
      <c r="B111" s="221"/>
      <c r="C111" s="220">
        <v>10000</v>
      </c>
      <c r="D111" s="222">
        <v>20000</v>
      </c>
      <c r="E111" s="208"/>
      <c r="F111" s="208"/>
      <c r="G111" s="208"/>
      <c r="H111" s="208"/>
    </row>
    <row r="112" spans="1:8" s="111" customFormat="1" ht="23">
      <c r="A112" s="241" t="s">
        <v>50</v>
      </c>
      <c r="B112" s="224"/>
      <c r="C112" s="252">
        <v>10000</v>
      </c>
      <c r="D112" s="257">
        <v>20000</v>
      </c>
      <c r="E112" s="208"/>
      <c r="F112" s="208"/>
      <c r="G112" s="208"/>
      <c r="H112" s="208"/>
    </row>
    <row r="113" spans="1:8" s="111" customFormat="1" ht="23">
      <c r="A113" s="500"/>
      <c r="B113" s="500"/>
      <c r="C113" s="498" t="s">
        <v>36</v>
      </c>
      <c r="D113" s="498"/>
      <c r="E113" s="208"/>
      <c r="F113" s="208"/>
      <c r="G113" s="208"/>
      <c r="H113" s="208"/>
    </row>
    <row r="114" spans="1:8" s="111" customFormat="1" ht="23">
      <c r="A114" s="500"/>
      <c r="B114" s="500"/>
      <c r="C114" s="254">
        <f>'Global Major Medical'!G34</f>
        <v>25497</v>
      </c>
      <c r="D114" s="254">
        <f>'Global Major Medical'!H34</f>
        <v>22299</v>
      </c>
      <c r="E114" s="208"/>
      <c r="F114" s="208"/>
      <c r="G114" s="208"/>
      <c r="H114" s="208"/>
    </row>
    <row r="115" spans="1:8" s="111" customFormat="1" ht="23">
      <c r="A115" s="500"/>
      <c r="B115" s="500"/>
      <c r="C115" s="498" t="s">
        <v>39</v>
      </c>
      <c r="D115" s="498"/>
      <c r="E115" s="208"/>
      <c r="F115" s="208"/>
      <c r="G115" s="208"/>
      <c r="H115" s="208"/>
    </row>
    <row r="116" spans="1:8" s="111" customFormat="1" ht="23">
      <c r="A116" s="500"/>
      <c r="B116" s="500"/>
      <c r="C116" s="255">
        <f>'Global Major Medical'!G43</f>
        <v>13548.66</v>
      </c>
      <c r="D116" s="255">
        <f>'Global Major Medical'!H43</f>
        <v>11853.720000000001</v>
      </c>
      <c r="E116" s="208"/>
      <c r="F116" s="208"/>
      <c r="G116" s="208"/>
      <c r="H116" s="208"/>
    </row>
    <row r="117" spans="1:8" s="111" customFormat="1" ht="23">
      <c r="A117" s="251"/>
      <c r="B117" s="251"/>
      <c r="C117" s="255">
        <f>'Global Major Medical'!G44</f>
        <v>13473.66</v>
      </c>
      <c r="D117" s="255">
        <f>'Global Major Medical'!H44</f>
        <v>11778.720000000001</v>
      </c>
      <c r="E117" s="208"/>
      <c r="F117" s="208"/>
      <c r="G117" s="208"/>
      <c r="H117" s="208"/>
    </row>
    <row r="118" spans="1:8" s="111" customFormat="1" ht="21" customHeight="1">
      <c r="A118" s="500"/>
      <c r="B118" s="500"/>
      <c r="C118" s="498" t="s">
        <v>45</v>
      </c>
      <c r="D118" s="498"/>
      <c r="E118" s="208"/>
      <c r="F118" s="208"/>
      <c r="G118" s="208"/>
      <c r="H118" s="208"/>
    </row>
    <row r="119" spans="1:8" s="111" customFormat="1" ht="23">
      <c r="A119" s="500"/>
      <c r="B119" s="500"/>
      <c r="C119" s="255">
        <f>'Global Major Medical'!G54</f>
        <v>7066.0500000000011</v>
      </c>
      <c r="D119" s="255">
        <f>'Global Major Medical'!H54</f>
        <v>6186.6000000000013</v>
      </c>
      <c r="E119" s="208"/>
      <c r="F119" s="208"/>
      <c r="G119" s="208"/>
      <c r="H119" s="208"/>
    </row>
    <row r="120" spans="1:8" s="111" customFormat="1" ht="23">
      <c r="A120" s="251"/>
      <c r="B120" s="251"/>
      <c r="C120" s="255">
        <f>'Global Major Medical'!G55</f>
        <v>6991.0500000000011</v>
      </c>
      <c r="D120" s="255">
        <f>'Global Major Medical'!H55</f>
        <v>6111.6000000000013</v>
      </c>
      <c r="E120" s="208"/>
      <c r="F120" s="208"/>
      <c r="G120" s="208"/>
      <c r="H120" s="208"/>
    </row>
    <row r="121" spans="1:8" s="111" customFormat="1" ht="23">
      <c r="A121" s="271"/>
      <c r="B121" s="271"/>
      <c r="C121" s="498" t="s">
        <v>77</v>
      </c>
      <c r="D121" s="498"/>
      <c r="E121" s="208"/>
      <c r="F121" s="208"/>
      <c r="G121" s="208"/>
      <c r="H121" s="208"/>
    </row>
    <row r="122" spans="1:8" s="111" customFormat="1" ht="23">
      <c r="A122" s="271"/>
      <c r="B122" s="271"/>
      <c r="C122" s="255">
        <f>'Global Major Medical'!G65</f>
        <v>2447.7200000000003</v>
      </c>
      <c r="D122" s="255">
        <f>'Global Major Medical'!H65</f>
        <v>2149.2400000000002</v>
      </c>
      <c r="E122" s="208"/>
      <c r="F122" s="208"/>
      <c r="G122" s="208"/>
      <c r="H122" s="208"/>
    </row>
    <row r="123" spans="1:8" s="111" customFormat="1" ht="23">
      <c r="A123" s="271"/>
      <c r="B123" s="271"/>
      <c r="C123" s="255">
        <f>'Global Major Medical'!G66</f>
        <v>2372.7200000000003</v>
      </c>
      <c r="D123" s="255">
        <f>'Global Major Medical'!H66</f>
        <v>2074.2400000000002</v>
      </c>
      <c r="E123" s="208"/>
      <c r="F123" s="208"/>
      <c r="G123" s="208"/>
      <c r="H123" s="208"/>
    </row>
    <row r="124" spans="1:8" s="111" customFormat="1" ht="23">
      <c r="A124" s="271"/>
      <c r="B124" s="271"/>
      <c r="C124" s="195"/>
      <c r="D124" s="195"/>
      <c r="E124" s="208"/>
      <c r="F124" s="208"/>
      <c r="G124" s="208"/>
      <c r="H124" s="208"/>
    </row>
    <row r="125" spans="1:8" s="111" customFormat="1" ht="21" customHeight="1">
      <c r="A125" s="103"/>
      <c r="B125" s="103"/>
      <c r="C125" s="195"/>
      <c r="D125" s="195"/>
      <c r="E125" s="195"/>
      <c r="F125" s="195"/>
      <c r="G125" s="208"/>
      <c r="H125" s="208"/>
    </row>
    <row r="126" spans="1:8" s="111" customFormat="1" ht="23">
      <c r="A126" s="242" t="s">
        <v>51</v>
      </c>
      <c r="B126" s="243"/>
      <c r="C126" s="243"/>
      <c r="D126" s="243"/>
      <c r="E126" s="243"/>
      <c r="F126" s="243"/>
      <c r="G126" s="243"/>
      <c r="H126" s="208"/>
    </row>
    <row r="127" spans="1:8" s="111" customFormat="1" ht="23">
      <c r="A127" s="508" t="s">
        <v>52</v>
      </c>
      <c r="B127" s="508"/>
      <c r="C127" s="243"/>
      <c r="D127" s="243"/>
      <c r="E127" s="243"/>
      <c r="F127" s="243"/>
      <c r="G127" s="243"/>
      <c r="H127" s="208"/>
    </row>
    <row r="128" spans="1:8" ht="23">
      <c r="A128" s="243"/>
      <c r="B128" s="243"/>
      <c r="C128" s="243"/>
      <c r="D128" s="243"/>
      <c r="E128" s="243"/>
      <c r="F128" s="243"/>
      <c r="G128" s="243"/>
      <c r="H128" s="243"/>
    </row>
    <row r="129" spans="1:8" ht="23">
      <c r="A129" s="503"/>
      <c r="B129" s="503"/>
      <c r="C129" s="503"/>
      <c r="D129" s="503"/>
      <c r="E129" s="503"/>
      <c r="F129" s="503"/>
      <c r="G129" s="503"/>
      <c r="H129" s="503"/>
    </row>
    <row r="130" spans="1:8" ht="23">
      <c r="A130" s="504" t="s">
        <v>83</v>
      </c>
      <c r="B130" s="504"/>
      <c r="C130" s="504"/>
      <c r="D130" s="504"/>
      <c r="E130" s="504"/>
      <c r="F130" s="504"/>
      <c r="G130" s="504"/>
      <c r="H130" s="504"/>
    </row>
    <row r="131" spans="1:8">
      <c r="A131" s="505" t="s">
        <v>57</v>
      </c>
      <c r="B131" s="505"/>
      <c r="C131" s="505"/>
      <c r="D131" s="505"/>
      <c r="E131" s="505"/>
      <c r="F131" s="505"/>
      <c r="G131" s="505"/>
      <c r="H131" s="505"/>
    </row>
    <row r="132" spans="1:8">
      <c r="A132" s="505"/>
      <c r="B132" s="505"/>
      <c r="C132" s="505"/>
      <c r="D132" s="505"/>
      <c r="E132" s="505"/>
      <c r="F132" s="505"/>
      <c r="G132" s="505"/>
      <c r="H132" s="505"/>
    </row>
    <row r="133" spans="1:8">
      <c r="A133" s="505"/>
      <c r="B133" s="505"/>
      <c r="C133" s="505"/>
      <c r="D133" s="505"/>
      <c r="E133" s="505"/>
      <c r="F133" s="505"/>
      <c r="G133" s="505"/>
      <c r="H133" s="505"/>
    </row>
    <row r="134" spans="1:8" ht="23">
      <c r="A134" s="243"/>
      <c r="B134" s="243"/>
      <c r="C134" s="243"/>
      <c r="D134" s="243"/>
      <c r="E134" s="243"/>
      <c r="F134" s="243"/>
      <c r="G134" s="243"/>
      <c r="H134" s="243"/>
    </row>
  </sheetData>
  <sheetProtection algorithmName="SHA-512" hashValue="/iqoRumgaIJ/kREJ2QHfuvAndLLVvJ20Tr8Fa4n8T0vuSJ1971eIXR9zdsU0nV5im6iszaJjVQEiDLU2/swGbQ==" saltValue="kVfWp4GOjrx6e82VE2V5zQ==" spinCount="100000" sheet="1" objects="1" scenarios="1"/>
  <mergeCells count="71">
    <mergeCell ref="A62:B62"/>
    <mergeCell ref="A50:B50"/>
    <mergeCell ref="A29:B29"/>
    <mergeCell ref="A32:B32"/>
    <mergeCell ref="A35:B35"/>
    <mergeCell ref="A59:B59"/>
    <mergeCell ref="A63:B63"/>
    <mergeCell ref="E101:H101"/>
    <mergeCell ref="A27:G27"/>
    <mergeCell ref="A58:B58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C46:D46"/>
    <mergeCell ref="C49:D49"/>
    <mergeCell ref="C118:D118"/>
    <mergeCell ref="A118:B118"/>
    <mergeCell ref="A96:B96"/>
    <mergeCell ref="A64:B64"/>
    <mergeCell ref="A86:B86"/>
    <mergeCell ref="A80:B80"/>
    <mergeCell ref="A81:B81"/>
    <mergeCell ref="A82:B82"/>
    <mergeCell ref="A83:B83"/>
    <mergeCell ref="A65:B65"/>
    <mergeCell ref="A67:B67"/>
    <mergeCell ref="A68:B68"/>
    <mergeCell ref="A77:B77"/>
    <mergeCell ref="A97:B97"/>
    <mergeCell ref="A98:B98"/>
    <mergeCell ref="A109:C109"/>
    <mergeCell ref="C113:D113"/>
    <mergeCell ref="A102:B102"/>
    <mergeCell ref="A99:B99"/>
    <mergeCell ref="A101:B101"/>
    <mergeCell ref="A129:H129"/>
    <mergeCell ref="A130:H130"/>
    <mergeCell ref="A131:H133"/>
    <mergeCell ref="A110:B110"/>
    <mergeCell ref="A113:B113"/>
    <mergeCell ref="A116:B116"/>
    <mergeCell ref="A127:B127"/>
    <mergeCell ref="C115:D115"/>
    <mergeCell ref="A119:B119"/>
    <mergeCell ref="A115:B115"/>
    <mergeCell ref="A114:B114"/>
    <mergeCell ref="C53:D53"/>
    <mergeCell ref="D71:H71"/>
    <mergeCell ref="E88:H88"/>
    <mergeCell ref="E104:H104"/>
    <mergeCell ref="C121:D121"/>
    <mergeCell ref="E98:H98"/>
    <mergeCell ref="D62:H62"/>
    <mergeCell ref="D64:H64"/>
    <mergeCell ref="D67:H67"/>
    <mergeCell ref="E80:H80"/>
    <mergeCell ref="E82:H82"/>
    <mergeCell ref="E85:H85"/>
    <mergeCell ref="E96:H96"/>
    <mergeCell ref="A70:C70"/>
    <mergeCell ref="A85:B85"/>
    <mergeCell ref="A93:B93"/>
  </mergeCells>
  <phoneticPr fontId="11" type="noConversion"/>
  <conditionalFormatting sqref="C32">
    <cfRule type="cellIs" dxfId="10" priority="1" stopIfTrue="1" operator="greaterThan">
      <formula>2</formula>
    </cfRule>
    <cfRule type="cellIs" dxfId="9" priority="2" stopIfTrue="1" operator="lessThan">
      <formula>1</formula>
    </cfRule>
  </conditionalFormatting>
  <conditionalFormatting sqref="G32 G35">
    <cfRule type="cellIs" dxfId="8" priority="3" stopIfTrue="1" operator="greaterThan">
      <formula>73</formula>
    </cfRule>
    <cfRule type="cellIs" dxfId="7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V1497"/>
  <sheetViews>
    <sheetView showGridLines="0" topLeftCell="F1048576" zoomScale="150" zoomScaleNormal="150" workbookViewId="0">
      <selection activeCell="F1" sqref="A1:XFD1048576"/>
    </sheetView>
  </sheetViews>
  <sheetFormatPr baseColWidth="10" defaultColWidth="8.83203125" defaultRowHeight="13" zeroHeight="1"/>
  <cols>
    <col min="1" max="1" width="3.6640625" style="19" customWidth="1"/>
    <col min="2" max="2" width="20.6640625" style="19" customWidth="1"/>
    <col min="3" max="7" width="15.6640625" style="20" customWidth="1"/>
    <col min="8" max="13" width="15.6640625" style="19" customWidth="1"/>
    <col min="14" max="14" width="15.6640625" style="28" customWidth="1"/>
    <col min="15" max="19" width="28" style="28" customWidth="1"/>
    <col min="20" max="22" width="8.83203125" style="28"/>
    <col min="23" max="16384" width="8.83203125" style="19"/>
  </cols>
  <sheetData>
    <row r="1" spans="1:19" ht="14" hidden="1" thickBot="1">
      <c r="R1" s="277" t="s">
        <v>81</v>
      </c>
    </row>
    <row r="2" spans="1:19" ht="18" hidden="1">
      <c r="A2" s="529" t="s">
        <v>15</v>
      </c>
      <c r="B2" s="530"/>
      <c r="C2" s="530"/>
      <c r="D2" s="530"/>
      <c r="E2" s="530"/>
      <c r="F2" s="530"/>
      <c r="G2" s="530"/>
      <c r="I2" s="51" t="s">
        <v>10</v>
      </c>
      <c r="K2" s="19">
        <f>1.12/12</f>
        <v>9.3333333333333338E-2</v>
      </c>
      <c r="M2" s="19">
        <f>1.12/12</f>
        <v>9.3333333333333338E-2</v>
      </c>
    </row>
    <row r="3" spans="1:19" ht="18" hidden="1">
      <c r="A3" s="531" t="s">
        <v>6</v>
      </c>
      <c r="B3" s="532"/>
      <c r="C3" s="532"/>
      <c r="D3" s="532"/>
      <c r="E3" s="532"/>
      <c r="F3" s="532"/>
      <c r="G3" s="532"/>
      <c r="H3" s="51"/>
      <c r="I3" s="51" t="s">
        <v>13</v>
      </c>
      <c r="K3" s="280">
        <v>0.27500000000000002</v>
      </c>
      <c r="M3" s="19">
        <f>1.1/4</f>
        <v>0.27500000000000002</v>
      </c>
    </row>
    <row r="4" spans="1:19" hidden="1">
      <c r="A4" s="527" t="s">
        <v>0</v>
      </c>
      <c r="B4" s="528"/>
      <c r="C4" s="528"/>
      <c r="D4" s="528"/>
      <c r="E4" s="528"/>
      <c r="F4" s="528"/>
      <c r="G4" s="528"/>
      <c r="I4" s="51" t="s">
        <v>14</v>
      </c>
      <c r="K4" s="280">
        <v>0.53</v>
      </c>
      <c r="M4" s="19">
        <f>1.06/2</f>
        <v>0.53</v>
      </c>
    </row>
    <row r="5" spans="1:19" hidden="1">
      <c r="A5" s="22" t="s">
        <v>2</v>
      </c>
      <c r="B5" s="23" t="s">
        <v>2</v>
      </c>
      <c r="C5" s="60">
        <v>250</v>
      </c>
      <c r="D5" s="60">
        <v>2000</v>
      </c>
      <c r="E5" s="60">
        <v>3500</v>
      </c>
      <c r="F5" s="24">
        <v>5000</v>
      </c>
      <c r="G5" s="24">
        <v>10000</v>
      </c>
      <c r="I5" s="51" t="s">
        <v>74</v>
      </c>
      <c r="K5" s="267">
        <f>100%-20%</f>
        <v>0.8</v>
      </c>
      <c r="M5" s="267">
        <f>100%-20%</f>
        <v>0.8</v>
      </c>
      <c r="O5" s="275">
        <v>250</v>
      </c>
      <c r="P5" s="275">
        <v>2000</v>
      </c>
      <c r="Q5" s="275">
        <v>3500</v>
      </c>
      <c r="R5" s="276">
        <v>5000</v>
      </c>
      <c r="S5" s="276">
        <v>10000</v>
      </c>
    </row>
    <row r="6" spans="1:19" ht="14" hidden="1">
      <c r="A6" s="22">
        <v>18</v>
      </c>
      <c r="B6" s="23"/>
      <c r="C6" s="133">
        <v>7488</v>
      </c>
      <c r="D6" s="133">
        <v>6561</v>
      </c>
      <c r="E6" s="133">
        <v>5519</v>
      </c>
      <c r="F6" s="133">
        <v>4786</v>
      </c>
      <c r="G6" s="133">
        <v>3712</v>
      </c>
      <c r="H6" s="30"/>
      <c r="I6" s="133">
        <v>7488</v>
      </c>
      <c r="J6" s="133">
        <v>6561</v>
      </c>
      <c r="K6" s="133">
        <v>5519</v>
      </c>
      <c r="L6" s="133">
        <v>4786</v>
      </c>
      <c r="M6" s="133">
        <v>3712</v>
      </c>
      <c r="O6" s="28" t="b">
        <v>1</v>
      </c>
      <c r="P6" s="28" t="b">
        <v>1</v>
      </c>
      <c r="Q6" s="28" t="b">
        <v>1</v>
      </c>
      <c r="R6" s="28" t="b">
        <v>1</v>
      </c>
      <c r="S6" s="28" t="b">
        <v>1</v>
      </c>
    </row>
    <row r="7" spans="1:19" ht="14" hidden="1">
      <c r="A7" s="22">
        <v>19</v>
      </c>
      <c r="B7" s="23"/>
      <c r="C7" s="133">
        <v>7488</v>
      </c>
      <c r="D7" s="133">
        <v>6561</v>
      </c>
      <c r="E7" s="133">
        <v>5519</v>
      </c>
      <c r="F7" s="133">
        <v>4786</v>
      </c>
      <c r="G7" s="133">
        <v>3712</v>
      </c>
      <c r="H7" s="30"/>
      <c r="I7" s="133">
        <v>7488</v>
      </c>
      <c r="J7" s="133">
        <v>6561</v>
      </c>
      <c r="K7" s="133">
        <v>5519</v>
      </c>
      <c r="L7" s="133">
        <v>4786</v>
      </c>
      <c r="M7" s="133">
        <v>3712</v>
      </c>
      <c r="O7" s="28" t="b">
        <v>1</v>
      </c>
      <c r="P7" s="28" t="b">
        <v>1</v>
      </c>
      <c r="Q7" s="28" t="b">
        <v>1</v>
      </c>
      <c r="R7" s="28" t="b">
        <v>1</v>
      </c>
      <c r="S7" s="28" t="b">
        <v>1</v>
      </c>
    </row>
    <row r="8" spans="1:19" ht="14" hidden="1">
      <c r="A8" s="22">
        <v>20</v>
      </c>
      <c r="B8" s="23"/>
      <c r="C8" s="133">
        <v>7488</v>
      </c>
      <c r="D8" s="133">
        <v>6561</v>
      </c>
      <c r="E8" s="133">
        <v>5519</v>
      </c>
      <c r="F8" s="133">
        <v>4786</v>
      </c>
      <c r="G8" s="133">
        <v>3712</v>
      </c>
      <c r="H8" s="30"/>
      <c r="I8" s="133">
        <v>7488</v>
      </c>
      <c r="J8" s="133">
        <v>6561</v>
      </c>
      <c r="K8" s="133">
        <v>5519</v>
      </c>
      <c r="L8" s="133">
        <v>4786</v>
      </c>
      <c r="M8" s="133">
        <v>3712</v>
      </c>
      <c r="O8" s="28" t="b">
        <v>1</v>
      </c>
      <c r="P8" s="28" t="b">
        <v>1</v>
      </c>
      <c r="Q8" s="28" t="b">
        <v>1</v>
      </c>
      <c r="R8" s="28" t="b">
        <v>1</v>
      </c>
      <c r="S8" s="28" t="b">
        <v>1</v>
      </c>
    </row>
    <row r="9" spans="1:19" ht="14" hidden="1">
      <c r="A9" s="22">
        <v>21</v>
      </c>
      <c r="B9" s="23"/>
      <c r="C9" s="133">
        <v>7488</v>
      </c>
      <c r="D9" s="133">
        <v>6561</v>
      </c>
      <c r="E9" s="133">
        <v>5519</v>
      </c>
      <c r="F9" s="133">
        <v>4786</v>
      </c>
      <c r="G9" s="133">
        <v>3712</v>
      </c>
      <c r="H9" s="30"/>
      <c r="I9" s="133">
        <v>7488</v>
      </c>
      <c r="J9" s="133">
        <v>6561</v>
      </c>
      <c r="K9" s="133">
        <v>5519</v>
      </c>
      <c r="L9" s="133">
        <v>4786</v>
      </c>
      <c r="M9" s="133">
        <v>3712</v>
      </c>
      <c r="O9" s="28" t="b">
        <v>1</v>
      </c>
      <c r="P9" s="28" t="b">
        <v>1</v>
      </c>
      <c r="Q9" s="28" t="b">
        <v>1</v>
      </c>
      <c r="R9" s="28" t="b">
        <v>1</v>
      </c>
      <c r="S9" s="28" t="b">
        <v>1</v>
      </c>
    </row>
    <row r="10" spans="1:19" ht="14" hidden="1">
      <c r="A10" s="22">
        <v>22</v>
      </c>
      <c r="B10" s="23"/>
      <c r="C10" s="133">
        <v>7488</v>
      </c>
      <c r="D10" s="133">
        <v>6561</v>
      </c>
      <c r="E10" s="133">
        <v>5519</v>
      </c>
      <c r="F10" s="133">
        <v>4786</v>
      </c>
      <c r="G10" s="133">
        <v>3712</v>
      </c>
      <c r="H10" s="30"/>
      <c r="I10" s="133">
        <v>7488</v>
      </c>
      <c r="J10" s="133">
        <v>6561</v>
      </c>
      <c r="K10" s="133">
        <v>5519</v>
      </c>
      <c r="L10" s="133">
        <v>4786</v>
      </c>
      <c r="M10" s="133">
        <v>3712</v>
      </c>
      <c r="O10" s="28" t="b">
        <v>1</v>
      </c>
      <c r="P10" s="28" t="b">
        <v>1</v>
      </c>
      <c r="Q10" s="28" t="b">
        <v>1</v>
      </c>
      <c r="R10" s="28" t="b">
        <v>1</v>
      </c>
      <c r="S10" s="28" t="b">
        <v>1</v>
      </c>
    </row>
    <row r="11" spans="1:19" ht="14" hidden="1">
      <c r="A11" s="22">
        <v>23</v>
      </c>
      <c r="B11" s="23"/>
      <c r="C11" s="133">
        <v>7488</v>
      </c>
      <c r="D11" s="133">
        <v>6561</v>
      </c>
      <c r="E11" s="133">
        <v>5519</v>
      </c>
      <c r="F11" s="133">
        <v>4786</v>
      </c>
      <c r="G11" s="133">
        <v>3712</v>
      </c>
      <c r="H11" s="30"/>
      <c r="I11" s="133">
        <v>7488</v>
      </c>
      <c r="J11" s="133">
        <v>6561</v>
      </c>
      <c r="K11" s="133">
        <v>5519</v>
      </c>
      <c r="L11" s="133">
        <v>4786</v>
      </c>
      <c r="M11" s="133">
        <v>3712</v>
      </c>
      <c r="O11" s="28" t="b">
        <v>1</v>
      </c>
      <c r="P11" s="28" t="b">
        <v>1</v>
      </c>
      <c r="Q11" s="28" t="b">
        <v>1</v>
      </c>
      <c r="R11" s="28" t="b">
        <v>1</v>
      </c>
      <c r="S11" s="28" t="b">
        <v>1</v>
      </c>
    </row>
    <row r="12" spans="1:19" ht="14" hidden="1">
      <c r="A12" s="22">
        <v>24</v>
      </c>
      <c r="B12" s="23"/>
      <c r="C12" s="133">
        <v>7488</v>
      </c>
      <c r="D12" s="133">
        <v>6561</v>
      </c>
      <c r="E12" s="133">
        <v>5519</v>
      </c>
      <c r="F12" s="133">
        <v>4786</v>
      </c>
      <c r="G12" s="133">
        <v>3712</v>
      </c>
      <c r="H12" s="30"/>
      <c r="I12" s="133">
        <v>7488</v>
      </c>
      <c r="J12" s="133">
        <v>6561</v>
      </c>
      <c r="K12" s="133">
        <v>5519</v>
      </c>
      <c r="L12" s="133">
        <v>4786</v>
      </c>
      <c r="M12" s="133">
        <v>3712</v>
      </c>
      <c r="O12" s="28" t="b">
        <v>1</v>
      </c>
      <c r="P12" s="28" t="b">
        <v>1</v>
      </c>
      <c r="Q12" s="28" t="b">
        <v>1</v>
      </c>
      <c r="R12" s="28" t="b">
        <v>1</v>
      </c>
      <c r="S12" s="28" t="b">
        <v>1</v>
      </c>
    </row>
    <row r="13" spans="1:19" ht="14" hidden="1">
      <c r="A13" s="22">
        <v>25</v>
      </c>
      <c r="B13" s="23"/>
      <c r="C13" s="133">
        <v>8002</v>
      </c>
      <c r="D13" s="133">
        <v>7014</v>
      </c>
      <c r="E13" s="133">
        <v>5864</v>
      </c>
      <c r="F13" s="133">
        <v>5085</v>
      </c>
      <c r="G13" s="133">
        <v>3944</v>
      </c>
      <c r="H13" s="30"/>
      <c r="I13" s="133">
        <v>8002</v>
      </c>
      <c r="J13" s="133">
        <v>7014</v>
      </c>
      <c r="K13" s="133">
        <v>5864</v>
      </c>
      <c r="L13" s="133">
        <v>5085</v>
      </c>
      <c r="M13" s="133">
        <v>3944</v>
      </c>
      <c r="O13" s="28" t="b">
        <v>1</v>
      </c>
      <c r="P13" s="28" t="b">
        <v>1</v>
      </c>
      <c r="Q13" s="28" t="b">
        <v>1</v>
      </c>
      <c r="R13" s="28" t="b">
        <v>1</v>
      </c>
      <c r="S13" s="28" t="b">
        <v>1</v>
      </c>
    </row>
    <row r="14" spans="1:19" ht="14" hidden="1">
      <c r="A14" s="22">
        <v>26</v>
      </c>
      <c r="B14" s="23"/>
      <c r="C14" s="133">
        <v>8002</v>
      </c>
      <c r="D14" s="133">
        <v>7014</v>
      </c>
      <c r="E14" s="133">
        <v>5864</v>
      </c>
      <c r="F14" s="133">
        <v>5085</v>
      </c>
      <c r="G14" s="133">
        <v>3944</v>
      </c>
      <c r="H14" s="30"/>
      <c r="I14" s="133">
        <v>8002</v>
      </c>
      <c r="J14" s="133">
        <v>7014</v>
      </c>
      <c r="K14" s="133">
        <v>5864</v>
      </c>
      <c r="L14" s="133">
        <v>5085</v>
      </c>
      <c r="M14" s="133">
        <v>3944</v>
      </c>
      <c r="O14" s="28" t="b">
        <v>1</v>
      </c>
      <c r="P14" s="28" t="b">
        <v>1</v>
      </c>
      <c r="Q14" s="28" t="b">
        <v>1</v>
      </c>
      <c r="R14" s="28" t="b">
        <v>1</v>
      </c>
      <c r="S14" s="28" t="b">
        <v>1</v>
      </c>
    </row>
    <row r="15" spans="1:19" ht="14" hidden="1">
      <c r="A15" s="22">
        <v>27</v>
      </c>
      <c r="B15" s="23"/>
      <c r="C15" s="133">
        <v>8002</v>
      </c>
      <c r="D15" s="133">
        <v>7014</v>
      </c>
      <c r="E15" s="133">
        <v>5864</v>
      </c>
      <c r="F15" s="133">
        <v>5085</v>
      </c>
      <c r="G15" s="133">
        <v>3944</v>
      </c>
      <c r="H15" s="30"/>
      <c r="I15" s="133">
        <v>8002</v>
      </c>
      <c r="J15" s="133">
        <v>7014</v>
      </c>
      <c r="K15" s="133">
        <v>5864</v>
      </c>
      <c r="L15" s="133">
        <v>5085</v>
      </c>
      <c r="M15" s="133">
        <v>3944</v>
      </c>
      <c r="O15" s="28" t="b">
        <v>1</v>
      </c>
      <c r="P15" s="28" t="b">
        <v>1</v>
      </c>
      <c r="Q15" s="28" t="b">
        <v>1</v>
      </c>
      <c r="R15" s="28" t="b">
        <v>1</v>
      </c>
      <c r="S15" s="28" t="b">
        <v>1</v>
      </c>
    </row>
    <row r="16" spans="1:19" ht="14" hidden="1">
      <c r="A16" s="22">
        <v>28</v>
      </c>
      <c r="B16" s="23"/>
      <c r="C16" s="133">
        <v>8002</v>
      </c>
      <c r="D16" s="133">
        <v>7014</v>
      </c>
      <c r="E16" s="133">
        <v>5864</v>
      </c>
      <c r="F16" s="133">
        <v>5085</v>
      </c>
      <c r="G16" s="133">
        <v>3944</v>
      </c>
      <c r="H16" s="30"/>
      <c r="I16" s="133">
        <v>8002</v>
      </c>
      <c r="J16" s="133">
        <v>7014</v>
      </c>
      <c r="K16" s="133">
        <v>5864</v>
      </c>
      <c r="L16" s="133">
        <v>5085</v>
      </c>
      <c r="M16" s="133">
        <v>3944</v>
      </c>
      <c r="O16" s="28" t="b">
        <v>1</v>
      </c>
      <c r="P16" s="28" t="b">
        <v>1</v>
      </c>
      <c r="Q16" s="28" t="b">
        <v>1</v>
      </c>
      <c r="R16" s="28" t="b">
        <v>1</v>
      </c>
      <c r="S16" s="28" t="b">
        <v>1</v>
      </c>
    </row>
    <row r="17" spans="1:19" ht="14" hidden="1">
      <c r="A17" s="22">
        <v>29</v>
      </c>
      <c r="B17" s="23"/>
      <c r="C17" s="133">
        <v>8002</v>
      </c>
      <c r="D17" s="133">
        <v>7014</v>
      </c>
      <c r="E17" s="133">
        <v>5864</v>
      </c>
      <c r="F17" s="133">
        <v>5085</v>
      </c>
      <c r="G17" s="133">
        <v>3944</v>
      </c>
      <c r="H17" s="30"/>
      <c r="I17" s="133">
        <v>8002</v>
      </c>
      <c r="J17" s="133">
        <v>7014</v>
      </c>
      <c r="K17" s="133">
        <v>5864</v>
      </c>
      <c r="L17" s="133">
        <v>5085</v>
      </c>
      <c r="M17" s="133">
        <v>3944</v>
      </c>
      <c r="O17" s="28" t="b">
        <v>1</v>
      </c>
      <c r="P17" s="28" t="b">
        <v>1</v>
      </c>
      <c r="Q17" s="28" t="b">
        <v>1</v>
      </c>
      <c r="R17" s="28" t="b">
        <v>1</v>
      </c>
      <c r="S17" s="28" t="b">
        <v>1</v>
      </c>
    </row>
    <row r="18" spans="1:19" ht="14" hidden="1">
      <c r="A18" s="22">
        <v>30</v>
      </c>
      <c r="B18" s="23"/>
      <c r="C18" s="133">
        <v>8901</v>
      </c>
      <c r="D18" s="133">
        <v>7802</v>
      </c>
      <c r="E18" s="133">
        <v>6472</v>
      </c>
      <c r="F18" s="133">
        <v>5611</v>
      </c>
      <c r="G18" s="133">
        <v>4353</v>
      </c>
      <c r="H18" s="30"/>
      <c r="I18" s="133">
        <v>8901</v>
      </c>
      <c r="J18" s="133">
        <v>7802</v>
      </c>
      <c r="K18" s="133">
        <v>6472</v>
      </c>
      <c r="L18" s="133">
        <v>5611</v>
      </c>
      <c r="M18" s="133">
        <v>4353</v>
      </c>
      <c r="O18" s="28" t="b">
        <v>1</v>
      </c>
      <c r="P18" s="28" t="b">
        <v>1</v>
      </c>
      <c r="Q18" s="28" t="b">
        <v>1</v>
      </c>
      <c r="R18" s="28" t="b">
        <v>1</v>
      </c>
      <c r="S18" s="28" t="b">
        <v>1</v>
      </c>
    </row>
    <row r="19" spans="1:19" ht="14" hidden="1">
      <c r="A19" s="22">
        <v>31</v>
      </c>
      <c r="B19" s="23"/>
      <c r="C19" s="133">
        <v>8901</v>
      </c>
      <c r="D19" s="133">
        <v>7802</v>
      </c>
      <c r="E19" s="133">
        <v>6472</v>
      </c>
      <c r="F19" s="133">
        <v>5611</v>
      </c>
      <c r="G19" s="133">
        <v>4353</v>
      </c>
      <c r="H19" s="30"/>
      <c r="I19" s="133">
        <v>8901</v>
      </c>
      <c r="J19" s="133">
        <v>7802</v>
      </c>
      <c r="K19" s="133">
        <v>6472</v>
      </c>
      <c r="L19" s="133">
        <v>5611</v>
      </c>
      <c r="M19" s="133">
        <v>4353</v>
      </c>
      <c r="O19" s="28" t="b">
        <v>1</v>
      </c>
      <c r="P19" s="28" t="b">
        <v>1</v>
      </c>
      <c r="Q19" s="28" t="b">
        <v>1</v>
      </c>
      <c r="R19" s="28" t="b">
        <v>1</v>
      </c>
      <c r="S19" s="28" t="b">
        <v>1</v>
      </c>
    </row>
    <row r="20" spans="1:19" ht="14" hidden="1">
      <c r="A20" s="22">
        <v>32</v>
      </c>
      <c r="B20" s="23"/>
      <c r="C20" s="133">
        <v>8901</v>
      </c>
      <c r="D20" s="133">
        <v>7802</v>
      </c>
      <c r="E20" s="133">
        <v>6472</v>
      </c>
      <c r="F20" s="133">
        <v>5611</v>
      </c>
      <c r="G20" s="133">
        <v>4353</v>
      </c>
      <c r="H20" s="30"/>
      <c r="I20" s="133">
        <v>8901</v>
      </c>
      <c r="J20" s="133">
        <v>7802</v>
      </c>
      <c r="K20" s="133">
        <v>6472</v>
      </c>
      <c r="L20" s="133">
        <v>5611</v>
      </c>
      <c r="M20" s="133">
        <v>4353</v>
      </c>
      <c r="O20" s="28" t="b">
        <v>1</v>
      </c>
      <c r="P20" s="28" t="b">
        <v>1</v>
      </c>
      <c r="Q20" s="28" t="b">
        <v>1</v>
      </c>
      <c r="R20" s="28" t="b">
        <v>1</v>
      </c>
      <c r="S20" s="28" t="b">
        <v>1</v>
      </c>
    </row>
    <row r="21" spans="1:19" ht="14" hidden="1">
      <c r="A21" s="22">
        <v>33</v>
      </c>
      <c r="B21" s="23"/>
      <c r="C21" s="133">
        <v>8901</v>
      </c>
      <c r="D21" s="133">
        <v>7802</v>
      </c>
      <c r="E21" s="133">
        <v>6472</v>
      </c>
      <c r="F21" s="133">
        <v>5611</v>
      </c>
      <c r="G21" s="133">
        <v>4353</v>
      </c>
      <c r="H21" s="30"/>
      <c r="I21" s="133">
        <v>8901</v>
      </c>
      <c r="J21" s="133">
        <v>7802</v>
      </c>
      <c r="K21" s="133">
        <v>6472</v>
      </c>
      <c r="L21" s="133">
        <v>5611</v>
      </c>
      <c r="M21" s="133">
        <v>4353</v>
      </c>
      <c r="O21" s="28" t="b">
        <v>1</v>
      </c>
      <c r="P21" s="28" t="b">
        <v>1</v>
      </c>
      <c r="Q21" s="28" t="b">
        <v>1</v>
      </c>
      <c r="R21" s="28" t="b">
        <v>1</v>
      </c>
      <c r="S21" s="28" t="b">
        <v>1</v>
      </c>
    </row>
    <row r="22" spans="1:19" ht="14" hidden="1">
      <c r="A22" s="22">
        <v>34</v>
      </c>
      <c r="B22" s="23"/>
      <c r="C22" s="133">
        <v>8901</v>
      </c>
      <c r="D22" s="133">
        <v>7802</v>
      </c>
      <c r="E22" s="133">
        <v>6472</v>
      </c>
      <c r="F22" s="133">
        <v>5611</v>
      </c>
      <c r="G22" s="133">
        <v>4353</v>
      </c>
      <c r="H22" s="30"/>
      <c r="I22" s="133">
        <v>8901</v>
      </c>
      <c r="J22" s="133">
        <v>7802</v>
      </c>
      <c r="K22" s="133">
        <v>6472</v>
      </c>
      <c r="L22" s="133">
        <v>5611</v>
      </c>
      <c r="M22" s="133">
        <v>4353</v>
      </c>
      <c r="O22" s="28" t="b">
        <v>1</v>
      </c>
      <c r="P22" s="28" t="b">
        <v>1</v>
      </c>
      <c r="Q22" s="28" t="b">
        <v>1</v>
      </c>
      <c r="R22" s="28" t="b">
        <v>1</v>
      </c>
      <c r="S22" s="28" t="b">
        <v>1</v>
      </c>
    </row>
    <row r="23" spans="1:19" ht="14" hidden="1">
      <c r="A23" s="22">
        <v>35</v>
      </c>
      <c r="B23" s="23"/>
      <c r="C23" s="133">
        <v>9937</v>
      </c>
      <c r="D23" s="133">
        <v>8710</v>
      </c>
      <c r="E23" s="133">
        <v>7185</v>
      </c>
      <c r="F23" s="133">
        <v>6229</v>
      </c>
      <c r="G23" s="133">
        <v>4831</v>
      </c>
      <c r="H23" s="30"/>
      <c r="I23" s="133">
        <v>9937</v>
      </c>
      <c r="J23" s="133">
        <v>8710</v>
      </c>
      <c r="K23" s="133">
        <v>7185</v>
      </c>
      <c r="L23" s="133">
        <v>6229</v>
      </c>
      <c r="M23" s="133">
        <v>4831</v>
      </c>
      <c r="O23" s="28" t="b">
        <v>1</v>
      </c>
      <c r="P23" s="28" t="b">
        <v>1</v>
      </c>
      <c r="Q23" s="28" t="b">
        <v>1</v>
      </c>
      <c r="R23" s="28" t="b">
        <v>1</v>
      </c>
      <c r="S23" s="28" t="b">
        <v>1</v>
      </c>
    </row>
    <row r="24" spans="1:19" ht="14" hidden="1">
      <c r="A24" s="22">
        <v>36</v>
      </c>
      <c r="B24" s="23"/>
      <c r="C24" s="133">
        <v>9937</v>
      </c>
      <c r="D24" s="133">
        <v>8710</v>
      </c>
      <c r="E24" s="133">
        <v>7185</v>
      </c>
      <c r="F24" s="133">
        <v>6229</v>
      </c>
      <c r="G24" s="133">
        <v>4831</v>
      </c>
      <c r="H24" s="30"/>
      <c r="I24" s="133">
        <v>9937</v>
      </c>
      <c r="J24" s="133">
        <v>8710</v>
      </c>
      <c r="K24" s="133">
        <v>7185</v>
      </c>
      <c r="L24" s="133">
        <v>6229</v>
      </c>
      <c r="M24" s="133">
        <v>4831</v>
      </c>
      <c r="O24" s="28" t="b">
        <v>1</v>
      </c>
      <c r="P24" s="28" t="b">
        <v>1</v>
      </c>
      <c r="Q24" s="28" t="b">
        <v>1</v>
      </c>
      <c r="R24" s="28" t="b">
        <v>1</v>
      </c>
      <c r="S24" s="28" t="b">
        <v>1</v>
      </c>
    </row>
    <row r="25" spans="1:19" ht="14" hidden="1">
      <c r="A25" s="22">
        <v>37</v>
      </c>
      <c r="B25" s="23"/>
      <c r="C25" s="133">
        <v>9937</v>
      </c>
      <c r="D25" s="133">
        <v>8710</v>
      </c>
      <c r="E25" s="133">
        <v>7185</v>
      </c>
      <c r="F25" s="133">
        <v>6229</v>
      </c>
      <c r="G25" s="133">
        <v>4831</v>
      </c>
      <c r="H25" s="30"/>
      <c r="I25" s="133">
        <v>9937</v>
      </c>
      <c r="J25" s="133">
        <v>8710</v>
      </c>
      <c r="K25" s="133">
        <v>7185</v>
      </c>
      <c r="L25" s="133">
        <v>6229</v>
      </c>
      <c r="M25" s="133">
        <v>4831</v>
      </c>
      <c r="O25" s="28" t="b">
        <v>1</v>
      </c>
      <c r="P25" s="28" t="b">
        <v>1</v>
      </c>
      <c r="Q25" s="28" t="b">
        <v>1</v>
      </c>
      <c r="R25" s="28" t="b">
        <v>1</v>
      </c>
      <c r="S25" s="28" t="b">
        <v>1</v>
      </c>
    </row>
    <row r="26" spans="1:19" ht="14" hidden="1">
      <c r="A26" s="22">
        <v>38</v>
      </c>
      <c r="B26" s="23"/>
      <c r="C26" s="133">
        <v>9937</v>
      </c>
      <c r="D26" s="133">
        <v>8710</v>
      </c>
      <c r="E26" s="133">
        <v>7185</v>
      </c>
      <c r="F26" s="133">
        <v>6229</v>
      </c>
      <c r="G26" s="133">
        <v>4831</v>
      </c>
      <c r="H26" s="30"/>
      <c r="I26" s="133">
        <v>9937</v>
      </c>
      <c r="J26" s="133">
        <v>8710</v>
      </c>
      <c r="K26" s="133">
        <v>7185</v>
      </c>
      <c r="L26" s="133">
        <v>6229</v>
      </c>
      <c r="M26" s="133">
        <v>4831</v>
      </c>
      <c r="O26" s="28" t="b">
        <v>1</v>
      </c>
      <c r="P26" s="28" t="b">
        <v>1</v>
      </c>
      <c r="Q26" s="28" t="b">
        <v>1</v>
      </c>
      <c r="R26" s="28" t="b">
        <v>1</v>
      </c>
      <c r="S26" s="28" t="b">
        <v>1</v>
      </c>
    </row>
    <row r="27" spans="1:19" ht="14" hidden="1">
      <c r="A27" s="22">
        <v>39</v>
      </c>
      <c r="B27" s="23"/>
      <c r="C27" s="133">
        <v>9937</v>
      </c>
      <c r="D27" s="133">
        <v>8710</v>
      </c>
      <c r="E27" s="133">
        <v>7185</v>
      </c>
      <c r="F27" s="133">
        <v>6229</v>
      </c>
      <c r="G27" s="133">
        <v>4831</v>
      </c>
      <c r="H27" s="30"/>
      <c r="I27" s="133">
        <v>9937</v>
      </c>
      <c r="J27" s="133">
        <v>8710</v>
      </c>
      <c r="K27" s="133">
        <v>7185</v>
      </c>
      <c r="L27" s="133">
        <v>6229</v>
      </c>
      <c r="M27" s="133">
        <v>4831</v>
      </c>
      <c r="O27" s="28" t="b">
        <v>1</v>
      </c>
      <c r="P27" s="28" t="b">
        <v>1</v>
      </c>
      <c r="Q27" s="28" t="b">
        <v>1</v>
      </c>
      <c r="R27" s="28" t="b">
        <v>1</v>
      </c>
      <c r="S27" s="28" t="b">
        <v>1</v>
      </c>
    </row>
    <row r="28" spans="1:19" ht="14" hidden="1">
      <c r="A28" s="22">
        <v>40</v>
      </c>
      <c r="B28" s="23"/>
      <c r="C28" s="133">
        <v>11134</v>
      </c>
      <c r="D28" s="133">
        <v>9757</v>
      </c>
      <c r="E28" s="133">
        <v>8013</v>
      </c>
      <c r="F28" s="133">
        <v>6948</v>
      </c>
      <c r="G28" s="133">
        <v>5389</v>
      </c>
      <c r="H28" s="30"/>
      <c r="I28" s="133">
        <v>11134</v>
      </c>
      <c r="J28" s="133">
        <v>9757</v>
      </c>
      <c r="K28" s="133">
        <v>8013</v>
      </c>
      <c r="L28" s="133">
        <v>6948</v>
      </c>
      <c r="M28" s="133">
        <v>5389</v>
      </c>
      <c r="O28" s="28" t="b">
        <v>1</v>
      </c>
      <c r="P28" s="28" t="b">
        <v>1</v>
      </c>
      <c r="Q28" s="28" t="b">
        <v>1</v>
      </c>
      <c r="R28" s="28" t="b">
        <v>1</v>
      </c>
      <c r="S28" s="28" t="b">
        <v>1</v>
      </c>
    </row>
    <row r="29" spans="1:19" ht="14" hidden="1">
      <c r="A29" s="22">
        <v>41</v>
      </c>
      <c r="B29" s="23"/>
      <c r="C29" s="133">
        <v>11134</v>
      </c>
      <c r="D29" s="133">
        <v>9757</v>
      </c>
      <c r="E29" s="133">
        <v>8013</v>
      </c>
      <c r="F29" s="133">
        <v>6948</v>
      </c>
      <c r="G29" s="133">
        <v>5389</v>
      </c>
      <c r="H29" s="30"/>
      <c r="I29" s="133">
        <v>11134</v>
      </c>
      <c r="J29" s="133">
        <v>9757</v>
      </c>
      <c r="K29" s="133">
        <v>8013</v>
      </c>
      <c r="L29" s="133">
        <v>6948</v>
      </c>
      <c r="M29" s="133">
        <v>5389</v>
      </c>
      <c r="O29" s="28" t="b">
        <v>1</v>
      </c>
      <c r="P29" s="28" t="b">
        <v>1</v>
      </c>
      <c r="Q29" s="28" t="b">
        <v>1</v>
      </c>
      <c r="R29" s="28" t="b">
        <v>1</v>
      </c>
      <c r="S29" s="28" t="b">
        <v>1</v>
      </c>
    </row>
    <row r="30" spans="1:19" ht="14" hidden="1">
      <c r="A30" s="22">
        <v>42</v>
      </c>
      <c r="B30" s="23"/>
      <c r="C30" s="133">
        <v>11134</v>
      </c>
      <c r="D30" s="133">
        <v>9757</v>
      </c>
      <c r="E30" s="133">
        <v>8013</v>
      </c>
      <c r="F30" s="133">
        <v>6948</v>
      </c>
      <c r="G30" s="133">
        <v>5389</v>
      </c>
      <c r="H30" s="31"/>
      <c r="I30" s="133">
        <v>11134</v>
      </c>
      <c r="J30" s="133">
        <v>9757</v>
      </c>
      <c r="K30" s="133">
        <v>8013</v>
      </c>
      <c r="L30" s="133">
        <v>6948</v>
      </c>
      <c r="M30" s="133">
        <v>5389</v>
      </c>
      <c r="O30" s="28" t="b">
        <v>1</v>
      </c>
      <c r="P30" s="28" t="b">
        <v>1</v>
      </c>
      <c r="Q30" s="28" t="b">
        <v>1</v>
      </c>
      <c r="R30" s="28" t="b">
        <v>1</v>
      </c>
      <c r="S30" s="28" t="b">
        <v>1</v>
      </c>
    </row>
    <row r="31" spans="1:19" ht="14" hidden="1">
      <c r="A31" s="22">
        <v>43</v>
      </c>
      <c r="B31" s="23"/>
      <c r="C31" s="133">
        <v>11134</v>
      </c>
      <c r="D31" s="133">
        <v>9757</v>
      </c>
      <c r="E31" s="133">
        <v>8013</v>
      </c>
      <c r="F31" s="133">
        <v>6948</v>
      </c>
      <c r="G31" s="133">
        <v>5389</v>
      </c>
      <c r="H31" s="31"/>
      <c r="I31" s="133">
        <v>11134</v>
      </c>
      <c r="J31" s="133">
        <v>9757</v>
      </c>
      <c r="K31" s="133">
        <v>8013</v>
      </c>
      <c r="L31" s="133">
        <v>6948</v>
      </c>
      <c r="M31" s="133">
        <v>5389</v>
      </c>
      <c r="O31" s="28" t="b">
        <v>1</v>
      </c>
      <c r="P31" s="28" t="b">
        <v>1</v>
      </c>
      <c r="Q31" s="28" t="b">
        <v>1</v>
      </c>
      <c r="R31" s="28" t="b">
        <v>1</v>
      </c>
      <c r="S31" s="28" t="b">
        <v>1</v>
      </c>
    </row>
    <row r="32" spans="1:19" ht="14" hidden="1">
      <c r="A32" s="22">
        <v>44</v>
      </c>
      <c r="B32" s="23"/>
      <c r="C32" s="133">
        <v>11134</v>
      </c>
      <c r="D32" s="133">
        <v>9757</v>
      </c>
      <c r="E32" s="133">
        <v>8013</v>
      </c>
      <c r="F32" s="133">
        <v>6948</v>
      </c>
      <c r="G32" s="133">
        <v>5389</v>
      </c>
      <c r="H32" s="31"/>
      <c r="I32" s="133">
        <v>11134</v>
      </c>
      <c r="J32" s="133">
        <v>9757</v>
      </c>
      <c r="K32" s="133">
        <v>8013</v>
      </c>
      <c r="L32" s="133">
        <v>6948</v>
      </c>
      <c r="M32" s="133">
        <v>5389</v>
      </c>
      <c r="O32" s="28" t="b">
        <v>1</v>
      </c>
      <c r="P32" s="28" t="b">
        <v>1</v>
      </c>
      <c r="Q32" s="28" t="b">
        <v>1</v>
      </c>
      <c r="R32" s="28" t="b">
        <v>1</v>
      </c>
      <c r="S32" s="28" t="b">
        <v>1</v>
      </c>
    </row>
    <row r="33" spans="1:19" ht="14" hidden="1">
      <c r="A33" s="22">
        <v>45</v>
      </c>
      <c r="B33" s="23"/>
      <c r="C33" s="133">
        <v>12458</v>
      </c>
      <c r="D33" s="133">
        <v>10921</v>
      </c>
      <c r="E33" s="133">
        <v>8942</v>
      </c>
      <c r="F33" s="133">
        <v>7754</v>
      </c>
      <c r="G33" s="133">
        <v>6014</v>
      </c>
      <c r="H33" s="31"/>
      <c r="I33" s="133">
        <v>12458</v>
      </c>
      <c r="J33" s="133">
        <v>10921</v>
      </c>
      <c r="K33" s="133">
        <v>8942</v>
      </c>
      <c r="L33" s="133">
        <v>7754</v>
      </c>
      <c r="M33" s="133">
        <v>6014</v>
      </c>
      <c r="O33" s="28" t="b">
        <v>1</v>
      </c>
      <c r="P33" s="28" t="b">
        <v>1</v>
      </c>
      <c r="Q33" s="28" t="b">
        <v>1</v>
      </c>
      <c r="R33" s="28" t="b">
        <v>1</v>
      </c>
      <c r="S33" s="28" t="b">
        <v>1</v>
      </c>
    </row>
    <row r="34" spans="1:19" ht="14" hidden="1">
      <c r="A34" s="22">
        <v>46</v>
      </c>
      <c r="B34" s="23"/>
      <c r="C34" s="133">
        <v>12458</v>
      </c>
      <c r="D34" s="133">
        <v>10921</v>
      </c>
      <c r="E34" s="133">
        <v>8942</v>
      </c>
      <c r="F34" s="133">
        <v>7754</v>
      </c>
      <c r="G34" s="133">
        <v>6014</v>
      </c>
      <c r="H34" s="31"/>
      <c r="I34" s="133">
        <v>12458</v>
      </c>
      <c r="J34" s="133">
        <v>10921</v>
      </c>
      <c r="K34" s="133">
        <v>8942</v>
      </c>
      <c r="L34" s="133">
        <v>7754</v>
      </c>
      <c r="M34" s="133">
        <v>6014</v>
      </c>
      <c r="O34" s="28" t="b">
        <v>1</v>
      </c>
      <c r="P34" s="28" t="b">
        <v>1</v>
      </c>
      <c r="Q34" s="28" t="b">
        <v>1</v>
      </c>
      <c r="R34" s="28" t="b">
        <v>1</v>
      </c>
      <c r="S34" s="28" t="b">
        <v>1</v>
      </c>
    </row>
    <row r="35" spans="1:19" ht="14" hidden="1">
      <c r="A35" s="22">
        <v>47</v>
      </c>
      <c r="B35" s="23"/>
      <c r="C35" s="133">
        <v>12458</v>
      </c>
      <c r="D35" s="133">
        <v>10921</v>
      </c>
      <c r="E35" s="133">
        <v>8942</v>
      </c>
      <c r="F35" s="133">
        <v>7754</v>
      </c>
      <c r="G35" s="133">
        <v>6014</v>
      </c>
      <c r="H35" s="31"/>
      <c r="I35" s="133">
        <v>12458</v>
      </c>
      <c r="J35" s="133">
        <v>10921</v>
      </c>
      <c r="K35" s="133">
        <v>8942</v>
      </c>
      <c r="L35" s="133">
        <v>7754</v>
      </c>
      <c r="M35" s="133">
        <v>6014</v>
      </c>
      <c r="O35" s="28" t="b">
        <v>1</v>
      </c>
      <c r="P35" s="28" t="b">
        <v>1</v>
      </c>
      <c r="Q35" s="28" t="b">
        <v>1</v>
      </c>
      <c r="R35" s="28" t="b">
        <v>1</v>
      </c>
      <c r="S35" s="28" t="b">
        <v>1</v>
      </c>
    </row>
    <row r="36" spans="1:19" ht="14" hidden="1">
      <c r="A36" s="22">
        <v>48</v>
      </c>
      <c r="B36" s="23"/>
      <c r="C36" s="133">
        <v>12458</v>
      </c>
      <c r="D36" s="133">
        <v>10921</v>
      </c>
      <c r="E36" s="133">
        <v>8942</v>
      </c>
      <c r="F36" s="133">
        <v>7754</v>
      </c>
      <c r="G36" s="133">
        <v>6014</v>
      </c>
      <c r="H36" s="31"/>
      <c r="I36" s="133">
        <v>12458</v>
      </c>
      <c r="J36" s="133">
        <v>10921</v>
      </c>
      <c r="K36" s="133">
        <v>8942</v>
      </c>
      <c r="L36" s="133">
        <v>7754</v>
      </c>
      <c r="M36" s="133">
        <v>6014</v>
      </c>
      <c r="O36" s="28" t="b">
        <v>1</v>
      </c>
      <c r="P36" s="28" t="b">
        <v>1</v>
      </c>
      <c r="Q36" s="28" t="b">
        <v>1</v>
      </c>
      <c r="R36" s="28" t="b">
        <v>1</v>
      </c>
      <c r="S36" s="28" t="b">
        <v>1</v>
      </c>
    </row>
    <row r="37" spans="1:19" ht="14" hidden="1">
      <c r="A37" s="22">
        <v>49</v>
      </c>
      <c r="B37" s="23"/>
      <c r="C37" s="133">
        <v>12458</v>
      </c>
      <c r="D37" s="133">
        <v>10921</v>
      </c>
      <c r="E37" s="133">
        <v>8942</v>
      </c>
      <c r="F37" s="133">
        <v>7754</v>
      </c>
      <c r="G37" s="133">
        <v>6014</v>
      </c>
      <c r="H37" s="31"/>
      <c r="I37" s="133">
        <v>12458</v>
      </c>
      <c r="J37" s="133">
        <v>10921</v>
      </c>
      <c r="K37" s="133">
        <v>8942</v>
      </c>
      <c r="L37" s="133">
        <v>7754</v>
      </c>
      <c r="M37" s="133">
        <v>6014</v>
      </c>
      <c r="O37" s="28" t="b">
        <v>1</v>
      </c>
      <c r="P37" s="28" t="b">
        <v>1</v>
      </c>
      <c r="Q37" s="28" t="b">
        <v>1</v>
      </c>
      <c r="R37" s="28" t="b">
        <v>1</v>
      </c>
      <c r="S37" s="28" t="b">
        <v>1</v>
      </c>
    </row>
    <row r="38" spans="1:19" ht="14" hidden="1">
      <c r="A38" s="22">
        <v>50</v>
      </c>
      <c r="B38" s="23"/>
      <c r="C38" s="133">
        <v>13955</v>
      </c>
      <c r="D38" s="133">
        <v>12232</v>
      </c>
      <c r="E38" s="133">
        <v>9990</v>
      </c>
      <c r="F38" s="133">
        <v>8662</v>
      </c>
      <c r="G38" s="133">
        <v>6719</v>
      </c>
      <c r="H38" s="31"/>
      <c r="I38" s="133">
        <v>13955</v>
      </c>
      <c r="J38" s="133">
        <v>12232</v>
      </c>
      <c r="K38" s="133">
        <v>9990</v>
      </c>
      <c r="L38" s="133">
        <v>8662</v>
      </c>
      <c r="M38" s="133">
        <v>6719</v>
      </c>
      <c r="O38" s="28" t="b">
        <v>1</v>
      </c>
      <c r="P38" s="28" t="b">
        <v>1</v>
      </c>
      <c r="Q38" s="28" t="b">
        <v>1</v>
      </c>
      <c r="R38" s="28" t="b">
        <v>1</v>
      </c>
      <c r="S38" s="28" t="b">
        <v>1</v>
      </c>
    </row>
    <row r="39" spans="1:19" ht="14" hidden="1">
      <c r="A39" s="22">
        <v>51</v>
      </c>
      <c r="B39" s="23"/>
      <c r="C39" s="133">
        <v>13955</v>
      </c>
      <c r="D39" s="133">
        <v>12232</v>
      </c>
      <c r="E39" s="133">
        <v>9990</v>
      </c>
      <c r="F39" s="133">
        <v>8662</v>
      </c>
      <c r="G39" s="133">
        <v>6719</v>
      </c>
      <c r="H39" s="31"/>
      <c r="I39" s="133">
        <v>13955</v>
      </c>
      <c r="J39" s="133">
        <v>12232</v>
      </c>
      <c r="K39" s="133">
        <v>9990</v>
      </c>
      <c r="L39" s="133">
        <v>8662</v>
      </c>
      <c r="M39" s="133">
        <v>6719</v>
      </c>
      <c r="O39" s="28" t="b">
        <v>1</v>
      </c>
      <c r="P39" s="28" t="b">
        <v>1</v>
      </c>
      <c r="Q39" s="28" t="b">
        <v>1</v>
      </c>
      <c r="R39" s="28" t="b">
        <v>1</v>
      </c>
      <c r="S39" s="28" t="b">
        <v>1</v>
      </c>
    </row>
    <row r="40" spans="1:19" ht="14" hidden="1">
      <c r="A40" s="22">
        <v>52</v>
      </c>
      <c r="B40" s="23"/>
      <c r="C40" s="133">
        <v>13955</v>
      </c>
      <c r="D40" s="133">
        <v>12232</v>
      </c>
      <c r="E40" s="133">
        <v>9990</v>
      </c>
      <c r="F40" s="133">
        <v>8662</v>
      </c>
      <c r="G40" s="133">
        <v>6719</v>
      </c>
      <c r="H40" s="31"/>
      <c r="I40" s="133">
        <v>13955</v>
      </c>
      <c r="J40" s="133">
        <v>12232</v>
      </c>
      <c r="K40" s="133">
        <v>9990</v>
      </c>
      <c r="L40" s="133">
        <v>8662</v>
      </c>
      <c r="M40" s="133">
        <v>6719</v>
      </c>
      <c r="O40" s="28" t="b">
        <v>1</v>
      </c>
      <c r="P40" s="28" t="b">
        <v>1</v>
      </c>
      <c r="Q40" s="28" t="b">
        <v>1</v>
      </c>
      <c r="R40" s="28" t="b">
        <v>1</v>
      </c>
      <c r="S40" s="28" t="b">
        <v>1</v>
      </c>
    </row>
    <row r="41" spans="1:19" ht="14" hidden="1">
      <c r="A41" s="22">
        <v>53</v>
      </c>
      <c r="B41" s="23"/>
      <c r="C41" s="133">
        <v>13955</v>
      </c>
      <c r="D41" s="133">
        <v>12232</v>
      </c>
      <c r="E41" s="133">
        <v>9990</v>
      </c>
      <c r="F41" s="133">
        <v>8662</v>
      </c>
      <c r="G41" s="133">
        <v>6719</v>
      </c>
      <c r="H41" s="31"/>
      <c r="I41" s="133">
        <v>13955</v>
      </c>
      <c r="J41" s="133">
        <v>12232</v>
      </c>
      <c r="K41" s="133">
        <v>9990</v>
      </c>
      <c r="L41" s="133">
        <v>8662</v>
      </c>
      <c r="M41" s="133">
        <v>6719</v>
      </c>
      <c r="O41" s="28" t="b">
        <v>1</v>
      </c>
      <c r="P41" s="28" t="b">
        <v>1</v>
      </c>
      <c r="Q41" s="28" t="b">
        <v>1</v>
      </c>
      <c r="R41" s="28" t="b">
        <v>1</v>
      </c>
      <c r="S41" s="28" t="b">
        <v>1</v>
      </c>
    </row>
    <row r="42" spans="1:19" ht="14" hidden="1">
      <c r="A42" s="22">
        <v>54</v>
      </c>
      <c r="B42" s="25"/>
      <c r="C42" s="133">
        <v>13955</v>
      </c>
      <c r="D42" s="133">
        <v>12232</v>
      </c>
      <c r="E42" s="133">
        <v>9990</v>
      </c>
      <c r="F42" s="133">
        <v>8662</v>
      </c>
      <c r="G42" s="133">
        <v>6719</v>
      </c>
      <c r="H42" s="31"/>
      <c r="I42" s="133">
        <v>13955</v>
      </c>
      <c r="J42" s="133">
        <v>12232</v>
      </c>
      <c r="K42" s="133">
        <v>9990</v>
      </c>
      <c r="L42" s="133">
        <v>8662</v>
      </c>
      <c r="M42" s="133">
        <v>6719</v>
      </c>
      <c r="O42" s="28" t="b">
        <v>1</v>
      </c>
      <c r="P42" s="28" t="b">
        <v>1</v>
      </c>
      <c r="Q42" s="28" t="b">
        <v>1</v>
      </c>
      <c r="R42" s="28" t="b">
        <v>1</v>
      </c>
      <c r="S42" s="28" t="b">
        <v>1</v>
      </c>
    </row>
    <row r="43" spans="1:19" ht="14" hidden="1">
      <c r="A43" s="22">
        <v>55</v>
      </c>
      <c r="B43" s="25"/>
      <c r="C43" s="133">
        <v>15602</v>
      </c>
      <c r="D43" s="133">
        <v>13676</v>
      </c>
      <c r="E43" s="133">
        <v>11154</v>
      </c>
      <c r="F43" s="133">
        <v>9672</v>
      </c>
      <c r="G43" s="133">
        <v>7502</v>
      </c>
      <c r="H43" s="31"/>
      <c r="I43" s="133">
        <v>15602</v>
      </c>
      <c r="J43" s="133">
        <v>13676</v>
      </c>
      <c r="K43" s="133">
        <v>11154</v>
      </c>
      <c r="L43" s="133">
        <v>9672</v>
      </c>
      <c r="M43" s="133">
        <v>7502</v>
      </c>
      <c r="O43" s="28" t="b">
        <v>1</v>
      </c>
      <c r="P43" s="28" t="b">
        <v>1</v>
      </c>
      <c r="Q43" s="28" t="b">
        <v>1</v>
      </c>
      <c r="R43" s="28" t="b">
        <v>1</v>
      </c>
      <c r="S43" s="28" t="b">
        <v>1</v>
      </c>
    </row>
    <row r="44" spans="1:19" ht="14" hidden="1">
      <c r="A44" s="22">
        <v>56</v>
      </c>
      <c r="B44" s="25"/>
      <c r="C44" s="133">
        <v>15602</v>
      </c>
      <c r="D44" s="133">
        <v>13676</v>
      </c>
      <c r="E44" s="133">
        <v>11154</v>
      </c>
      <c r="F44" s="133">
        <v>9672</v>
      </c>
      <c r="G44" s="133">
        <v>7502</v>
      </c>
      <c r="H44" s="31"/>
      <c r="I44" s="133">
        <v>15602</v>
      </c>
      <c r="J44" s="133">
        <v>13676</v>
      </c>
      <c r="K44" s="133">
        <v>11154</v>
      </c>
      <c r="L44" s="133">
        <v>9672</v>
      </c>
      <c r="M44" s="133">
        <v>7502</v>
      </c>
      <c r="O44" s="28" t="b">
        <v>1</v>
      </c>
      <c r="P44" s="28" t="b">
        <v>1</v>
      </c>
      <c r="Q44" s="28" t="b">
        <v>1</v>
      </c>
      <c r="R44" s="28" t="b">
        <v>1</v>
      </c>
      <c r="S44" s="28" t="b">
        <v>1</v>
      </c>
    </row>
    <row r="45" spans="1:19" ht="14" hidden="1">
      <c r="A45" s="22">
        <v>57</v>
      </c>
      <c r="B45" s="25"/>
      <c r="C45" s="133">
        <v>15602</v>
      </c>
      <c r="D45" s="133">
        <v>13676</v>
      </c>
      <c r="E45" s="133">
        <v>11154</v>
      </c>
      <c r="F45" s="133">
        <v>9672</v>
      </c>
      <c r="G45" s="133">
        <v>7502</v>
      </c>
      <c r="H45" s="31"/>
      <c r="I45" s="133">
        <v>15602</v>
      </c>
      <c r="J45" s="133">
        <v>13676</v>
      </c>
      <c r="K45" s="133">
        <v>11154</v>
      </c>
      <c r="L45" s="133">
        <v>9672</v>
      </c>
      <c r="M45" s="133">
        <v>7502</v>
      </c>
      <c r="O45" s="28" t="b">
        <v>1</v>
      </c>
      <c r="P45" s="28" t="b">
        <v>1</v>
      </c>
      <c r="Q45" s="28" t="b">
        <v>1</v>
      </c>
      <c r="R45" s="28" t="b">
        <v>1</v>
      </c>
      <c r="S45" s="28" t="b">
        <v>1</v>
      </c>
    </row>
    <row r="46" spans="1:19" ht="14" hidden="1">
      <c r="A46" s="22">
        <v>58</v>
      </c>
      <c r="B46" s="25"/>
      <c r="C46" s="133">
        <v>15602</v>
      </c>
      <c r="D46" s="133">
        <v>13676</v>
      </c>
      <c r="E46" s="133">
        <v>11154</v>
      </c>
      <c r="F46" s="133">
        <v>9672</v>
      </c>
      <c r="G46" s="133">
        <v>7502</v>
      </c>
      <c r="H46" s="31"/>
      <c r="I46" s="133">
        <v>15602</v>
      </c>
      <c r="J46" s="133">
        <v>13676</v>
      </c>
      <c r="K46" s="133">
        <v>11154</v>
      </c>
      <c r="L46" s="133">
        <v>9672</v>
      </c>
      <c r="M46" s="133">
        <v>7502</v>
      </c>
      <c r="O46" s="28" t="b">
        <v>1</v>
      </c>
      <c r="P46" s="28" t="b">
        <v>1</v>
      </c>
      <c r="Q46" s="28" t="b">
        <v>1</v>
      </c>
      <c r="R46" s="28" t="b">
        <v>1</v>
      </c>
      <c r="S46" s="28" t="b">
        <v>1</v>
      </c>
    </row>
    <row r="47" spans="1:19" ht="14" hidden="1">
      <c r="A47" s="22">
        <v>59</v>
      </c>
      <c r="B47" s="25"/>
      <c r="C47" s="133">
        <v>15602</v>
      </c>
      <c r="D47" s="133">
        <v>13676</v>
      </c>
      <c r="E47" s="133">
        <v>11154</v>
      </c>
      <c r="F47" s="133">
        <v>9672</v>
      </c>
      <c r="G47" s="133">
        <v>7502</v>
      </c>
      <c r="H47" s="31"/>
      <c r="I47" s="133">
        <v>15602</v>
      </c>
      <c r="J47" s="133">
        <v>13676</v>
      </c>
      <c r="K47" s="133">
        <v>11154</v>
      </c>
      <c r="L47" s="133">
        <v>9672</v>
      </c>
      <c r="M47" s="133">
        <v>7502</v>
      </c>
      <c r="O47" s="28" t="b">
        <v>1</v>
      </c>
      <c r="P47" s="28" t="b">
        <v>1</v>
      </c>
      <c r="Q47" s="28" t="b">
        <v>1</v>
      </c>
      <c r="R47" s="28" t="b">
        <v>1</v>
      </c>
      <c r="S47" s="28" t="b">
        <v>1</v>
      </c>
    </row>
    <row r="48" spans="1:19" ht="14" hidden="1">
      <c r="A48" s="22">
        <v>60</v>
      </c>
      <c r="B48" s="25"/>
      <c r="C48" s="133">
        <v>16699</v>
      </c>
      <c r="D48" s="133">
        <v>14636</v>
      </c>
      <c r="E48" s="133">
        <v>11928</v>
      </c>
      <c r="F48" s="133">
        <v>10345</v>
      </c>
      <c r="G48" s="133">
        <v>8023</v>
      </c>
      <c r="H48" s="31"/>
      <c r="I48" s="133">
        <v>16699</v>
      </c>
      <c r="J48" s="133">
        <v>14636</v>
      </c>
      <c r="K48" s="133">
        <v>11928</v>
      </c>
      <c r="L48" s="133">
        <v>10345</v>
      </c>
      <c r="M48" s="133">
        <v>8023</v>
      </c>
      <c r="O48" s="28" t="b">
        <v>1</v>
      </c>
      <c r="P48" s="28" t="b">
        <v>1</v>
      </c>
      <c r="Q48" s="28" t="b">
        <v>1</v>
      </c>
      <c r="R48" s="28" t="b">
        <v>1</v>
      </c>
      <c r="S48" s="28" t="b">
        <v>1</v>
      </c>
    </row>
    <row r="49" spans="1:19" ht="14" hidden="1">
      <c r="A49" s="22">
        <v>61</v>
      </c>
      <c r="B49" s="25"/>
      <c r="C49" s="133">
        <v>18609</v>
      </c>
      <c r="D49" s="133">
        <v>16311</v>
      </c>
      <c r="E49" s="133">
        <v>13285</v>
      </c>
      <c r="F49" s="133">
        <v>11520</v>
      </c>
      <c r="G49" s="133">
        <v>8935</v>
      </c>
      <c r="H49" s="31"/>
      <c r="I49" s="133">
        <v>18609</v>
      </c>
      <c r="J49" s="133">
        <v>16311</v>
      </c>
      <c r="K49" s="133">
        <v>13285</v>
      </c>
      <c r="L49" s="133">
        <v>11520</v>
      </c>
      <c r="M49" s="133">
        <v>8935</v>
      </c>
      <c r="O49" s="28" t="b">
        <v>1</v>
      </c>
      <c r="P49" s="28" t="b">
        <v>1</v>
      </c>
      <c r="Q49" s="28" t="b">
        <v>1</v>
      </c>
      <c r="R49" s="28" t="b">
        <v>1</v>
      </c>
      <c r="S49" s="28" t="b">
        <v>1</v>
      </c>
    </row>
    <row r="50" spans="1:19" ht="14" hidden="1">
      <c r="A50" s="22">
        <v>62</v>
      </c>
      <c r="B50" s="25"/>
      <c r="C50" s="133">
        <v>20675</v>
      </c>
      <c r="D50" s="133">
        <v>18123</v>
      </c>
      <c r="E50" s="133">
        <v>14756</v>
      </c>
      <c r="F50" s="133">
        <v>12795</v>
      </c>
      <c r="G50" s="133">
        <v>9923</v>
      </c>
      <c r="H50" s="31"/>
      <c r="I50" s="133">
        <v>20675</v>
      </c>
      <c r="J50" s="133">
        <v>18123</v>
      </c>
      <c r="K50" s="133">
        <v>14756</v>
      </c>
      <c r="L50" s="133">
        <v>12795</v>
      </c>
      <c r="M50" s="133">
        <v>9923</v>
      </c>
      <c r="O50" s="28" t="b">
        <v>1</v>
      </c>
      <c r="P50" s="28" t="b">
        <v>1</v>
      </c>
      <c r="Q50" s="28" t="b">
        <v>1</v>
      </c>
      <c r="R50" s="28" t="b">
        <v>1</v>
      </c>
      <c r="S50" s="28" t="b">
        <v>1</v>
      </c>
    </row>
    <row r="51" spans="1:19" ht="14" hidden="1">
      <c r="A51" s="22">
        <v>63</v>
      </c>
      <c r="B51" s="25"/>
      <c r="C51" s="133">
        <v>22898</v>
      </c>
      <c r="D51" s="133">
        <v>20071</v>
      </c>
      <c r="E51" s="133">
        <v>16342</v>
      </c>
      <c r="F51" s="133">
        <v>14170</v>
      </c>
      <c r="G51" s="133">
        <v>10991</v>
      </c>
      <c r="H51" s="31"/>
      <c r="I51" s="133">
        <v>22898</v>
      </c>
      <c r="J51" s="133">
        <v>20071</v>
      </c>
      <c r="K51" s="133">
        <v>16342</v>
      </c>
      <c r="L51" s="133">
        <v>14170</v>
      </c>
      <c r="M51" s="133">
        <v>10991</v>
      </c>
      <c r="O51" s="28" t="b">
        <v>1</v>
      </c>
      <c r="P51" s="28" t="b">
        <v>1</v>
      </c>
      <c r="Q51" s="28" t="b">
        <v>1</v>
      </c>
      <c r="R51" s="28" t="b">
        <v>1</v>
      </c>
      <c r="S51" s="28" t="b">
        <v>1</v>
      </c>
    </row>
    <row r="52" spans="1:19" ht="14" hidden="1">
      <c r="A52" s="22">
        <v>64</v>
      </c>
      <c r="B52" s="25"/>
      <c r="C52" s="133">
        <v>25278</v>
      </c>
      <c r="D52" s="133">
        <v>22155</v>
      </c>
      <c r="E52" s="133">
        <v>18042</v>
      </c>
      <c r="F52" s="133">
        <v>15645</v>
      </c>
      <c r="G52" s="133">
        <v>12134</v>
      </c>
      <c r="H52" s="31"/>
      <c r="I52" s="133">
        <v>25278</v>
      </c>
      <c r="J52" s="133">
        <v>22155</v>
      </c>
      <c r="K52" s="133">
        <v>18042</v>
      </c>
      <c r="L52" s="133">
        <v>15645</v>
      </c>
      <c r="M52" s="133">
        <v>12134</v>
      </c>
      <c r="O52" s="28" t="b">
        <v>1</v>
      </c>
      <c r="P52" s="28" t="b">
        <v>1</v>
      </c>
      <c r="Q52" s="28" t="b">
        <v>1</v>
      </c>
      <c r="R52" s="28" t="b">
        <v>1</v>
      </c>
      <c r="S52" s="28" t="b">
        <v>1</v>
      </c>
    </row>
    <row r="53" spans="1:19" ht="14" hidden="1">
      <c r="A53" s="22">
        <v>65</v>
      </c>
      <c r="B53" s="25"/>
      <c r="C53" s="133">
        <v>27811</v>
      </c>
      <c r="D53" s="133">
        <v>24376</v>
      </c>
      <c r="E53" s="133">
        <v>19858</v>
      </c>
      <c r="F53" s="133">
        <v>17219</v>
      </c>
      <c r="G53" s="133">
        <v>13355</v>
      </c>
      <c r="H53" s="31"/>
      <c r="I53" s="133">
        <v>27811</v>
      </c>
      <c r="J53" s="133">
        <v>24376</v>
      </c>
      <c r="K53" s="133">
        <v>19858</v>
      </c>
      <c r="L53" s="133">
        <v>17219</v>
      </c>
      <c r="M53" s="133">
        <v>13355</v>
      </c>
      <c r="O53" s="28" t="b">
        <v>1</v>
      </c>
      <c r="P53" s="28" t="b">
        <v>1</v>
      </c>
      <c r="Q53" s="28" t="b">
        <v>1</v>
      </c>
      <c r="R53" s="28" t="b">
        <v>1</v>
      </c>
      <c r="S53" s="28" t="b">
        <v>1</v>
      </c>
    </row>
    <row r="54" spans="1:19" ht="14" hidden="1">
      <c r="A54" s="22">
        <v>66</v>
      </c>
      <c r="B54" s="25"/>
      <c r="C54" s="133">
        <v>30501</v>
      </c>
      <c r="D54" s="133">
        <v>26734</v>
      </c>
      <c r="E54" s="133">
        <v>21791</v>
      </c>
      <c r="F54" s="133">
        <v>18895</v>
      </c>
      <c r="G54" s="133">
        <v>14653</v>
      </c>
      <c r="H54" s="31"/>
      <c r="I54" s="133">
        <v>30501</v>
      </c>
      <c r="J54" s="133">
        <v>26734</v>
      </c>
      <c r="K54" s="133">
        <v>21791</v>
      </c>
      <c r="L54" s="133">
        <v>18895</v>
      </c>
      <c r="M54" s="133">
        <v>14653</v>
      </c>
      <c r="O54" s="28" t="b">
        <v>1</v>
      </c>
      <c r="P54" s="28" t="b">
        <v>1</v>
      </c>
      <c r="Q54" s="28" t="b">
        <v>1</v>
      </c>
      <c r="R54" s="28" t="b">
        <v>1</v>
      </c>
      <c r="S54" s="28" t="b">
        <v>1</v>
      </c>
    </row>
    <row r="55" spans="1:19" ht="14" hidden="1">
      <c r="A55" s="22">
        <v>67</v>
      </c>
      <c r="B55" s="25"/>
      <c r="C55" s="133">
        <v>33348</v>
      </c>
      <c r="D55" s="133">
        <v>29229</v>
      </c>
      <c r="E55" s="133">
        <v>23837</v>
      </c>
      <c r="F55" s="133">
        <v>20669</v>
      </c>
      <c r="G55" s="133">
        <v>16030</v>
      </c>
      <c r="H55" s="31"/>
      <c r="I55" s="133">
        <v>33348</v>
      </c>
      <c r="J55" s="133">
        <v>29229</v>
      </c>
      <c r="K55" s="133">
        <v>23837</v>
      </c>
      <c r="L55" s="133">
        <v>20669</v>
      </c>
      <c r="M55" s="133">
        <v>16030</v>
      </c>
      <c r="O55" s="28" t="b">
        <v>1</v>
      </c>
      <c r="P55" s="28" t="b">
        <v>1</v>
      </c>
      <c r="Q55" s="28" t="b">
        <v>1</v>
      </c>
      <c r="R55" s="28" t="b">
        <v>1</v>
      </c>
      <c r="S55" s="28" t="b">
        <v>1</v>
      </c>
    </row>
    <row r="56" spans="1:19" ht="14" hidden="1">
      <c r="A56" s="22">
        <v>68</v>
      </c>
      <c r="B56" s="25"/>
      <c r="C56" s="133">
        <v>36349</v>
      </c>
      <c r="D56" s="133">
        <v>31860</v>
      </c>
      <c r="E56" s="133">
        <v>25997</v>
      </c>
      <c r="F56" s="133">
        <v>22542</v>
      </c>
      <c r="G56" s="133">
        <v>17482</v>
      </c>
      <c r="H56" s="31"/>
      <c r="I56" s="133">
        <v>36349</v>
      </c>
      <c r="J56" s="133">
        <v>31860</v>
      </c>
      <c r="K56" s="133">
        <v>25997</v>
      </c>
      <c r="L56" s="133">
        <v>22542</v>
      </c>
      <c r="M56" s="133">
        <v>17482</v>
      </c>
      <c r="O56" s="28" t="b">
        <v>1</v>
      </c>
      <c r="P56" s="28" t="b">
        <v>1</v>
      </c>
      <c r="Q56" s="28" t="b">
        <v>1</v>
      </c>
      <c r="R56" s="28" t="b">
        <v>1</v>
      </c>
      <c r="S56" s="28" t="b">
        <v>1</v>
      </c>
    </row>
    <row r="57" spans="1:19" ht="14" hidden="1">
      <c r="A57" s="22">
        <v>69</v>
      </c>
      <c r="B57" s="25"/>
      <c r="C57" s="133">
        <v>39508</v>
      </c>
      <c r="D57" s="133">
        <v>34629</v>
      </c>
      <c r="E57" s="133">
        <v>28273</v>
      </c>
      <c r="F57" s="133">
        <v>24517</v>
      </c>
      <c r="G57" s="133">
        <v>19013</v>
      </c>
      <c r="H57" s="31"/>
      <c r="I57" s="133">
        <v>39508</v>
      </c>
      <c r="J57" s="133">
        <v>34629</v>
      </c>
      <c r="K57" s="133">
        <v>28273</v>
      </c>
      <c r="L57" s="133">
        <v>24517</v>
      </c>
      <c r="M57" s="133">
        <v>19013</v>
      </c>
      <c r="O57" s="28" t="b">
        <v>1</v>
      </c>
      <c r="P57" s="28" t="b">
        <v>1</v>
      </c>
      <c r="Q57" s="28" t="b">
        <v>1</v>
      </c>
      <c r="R57" s="28" t="b">
        <v>1</v>
      </c>
      <c r="S57" s="28" t="b">
        <v>1</v>
      </c>
    </row>
    <row r="58" spans="1:19" ht="14" hidden="1">
      <c r="A58" s="22">
        <v>70</v>
      </c>
      <c r="B58" s="25"/>
      <c r="C58" s="133">
        <v>42820</v>
      </c>
      <c r="D58" s="133">
        <v>37532</v>
      </c>
      <c r="E58" s="133">
        <v>30663</v>
      </c>
      <c r="F58" s="133">
        <v>26588</v>
      </c>
      <c r="G58" s="133">
        <v>20621</v>
      </c>
      <c r="H58" s="31"/>
      <c r="I58" s="133">
        <v>42820</v>
      </c>
      <c r="J58" s="133">
        <v>37532</v>
      </c>
      <c r="K58" s="133">
        <v>30663</v>
      </c>
      <c r="L58" s="133">
        <v>26588</v>
      </c>
      <c r="M58" s="133">
        <v>20621</v>
      </c>
      <c r="O58" s="28" t="b">
        <v>1</v>
      </c>
      <c r="P58" s="28" t="b">
        <v>1</v>
      </c>
      <c r="Q58" s="28" t="b">
        <v>1</v>
      </c>
      <c r="R58" s="28" t="b">
        <v>1</v>
      </c>
      <c r="S58" s="28" t="b">
        <v>1</v>
      </c>
    </row>
    <row r="59" spans="1:19" ht="14" hidden="1">
      <c r="A59" s="22">
        <v>71</v>
      </c>
      <c r="B59" s="25"/>
      <c r="C59" s="133">
        <v>46292</v>
      </c>
      <c r="D59" s="133">
        <v>40575</v>
      </c>
      <c r="E59" s="133">
        <v>33169</v>
      </c>
      <c r="F59" s="133">
        <v>28762</v>
      </c>
      <c r="G59" s="133">
        <v>22305</v>
      </c>
      <c r="H59" s="31"/>
      <c r="I59" s="133">
        <v>46292</v>
      </c>
      <c r="J59" s="133">
        <v>40575</v>
      </c>
      <c r="K59" s="133">
        <v>33169</v>
      </c>
      <c r="L59" s="133">
        <v>28762</v>
      </c>
      <c r="M59" s="133">
        <v>22305</v>
      </c>
      <c r="O59" s="28" t="b">
        <v>1</v>
      </c>
      <c r="P59" s="28" t="b">
        <v>1</v>
      </c>
      <c r="Q59" s="28" t="b">
        <v>1</v>
      </c>
      <c r="R59" s="28" t="b">
        <v>1</v>
      </c>
      <c r="S59" s="28" t="b">
        <v>1</v>
      </c>
    </row>
    <row r="60" spans="1:19" ht="14" hidden="1">
      <c r="A60" s="22">
        <v>72</v>
      </c>
      <c r="B60" s="25"/>
      <c r="C60" s="133">
        <v>49915</v>
      </c>
      <c r="D60" s="133">
        <v>43752</v>
      </c>
      <c r="E60" s="133">
        <v>35792</v>
      </c>
      <c r="F60" s="133">
        <v>31035</v>
      </c>
      <c r="G60" s="133">
        <v>24069</v>
      </c>
      <c r="H60" s="31"/>
      <c r="I60" s="133">
        <v>49915</v>
      </c>
      <c r="J60" s="133">
        <v>43752</v>
      </c>
      <c r="K60" s="133">
        <v>35792</v>
      </c>
      <c r="L60" s="133">
        <v>31035</v>
      </c>
      <c r="M60" s="133">
        <v>24069</v>
      </c>
      <c r="O60" s="28" t="b">
        <v>1</v>
      </c>
      <c r="P60" s="28" t="b">
        <v>1</v>
      </c>
      <c r="Q60" s="28" t="b">
        <v>1</v>
      </c>
      <c r="R60" s="28" t="b">
        <v>1</v>
      </c>
      <c r="S60" s="28" t="b">
        <v>1</v>
      </c>
    </row>
    <row r="61" spans="1:19" ht="14" hidden="1">
      <c r="A61" s="22">
        <v>73</v>
      </c>
      <c r="B61" s="25"/>
      <c r="C61" s="133">
        <v>53698</v>
      </c>
      <c r="D61" s="133">
        <v>47068</v>
      </c>
      <c r="E61" s="133">
        <v>38525</v>
      </c>
      <c r="F61" s="133">
        <v>33405</v>
      </c>
      <c r="G61" s="133">
        <v>25907</v>
      </c>
      <c r="H61" s="31"/>
      <c r="I61" s="133">
        <v>53698</v>
      </c>
      <c r="J61" s="133">
        <v>47068</v>
      </c>
      <c r="K61" s="133">
        <v>38525</v>
      </c>
      <c r="L61" s="133">
        <v>33405</v>
      </c>
      <c r="M61" s="133">
        <v>25907</v>
      </c>
      <c r="O61" s="28" t="b">
        <v>1</v>
      </c>
      <c r="P61" s="28" t="b">
        <v>1</v>
      </c>
      <c r="Q61" s="28" t="b">
        <v>1</v>
      </c>
      <c r="R61" s="28" t="b">
        <v>1</v>
      </c>
      <c r="S61" s="28" t="b">
        <v>1</v>
      </c>
    </row>
    <row r="62" spans="1:19" ht="14" hidden="1">
      <c r="A62" s="22">
        <v>74</v>
      </c>
      <c r="B62" s="25"/>
      <c r="C62" s="133">
        <v>57636</v>
      </c>
      <c r="D62" s="133">
        <v>50520</v>
      </c>
      <c r="E62" s="133">
        <v>41376</v>
      </c>
      <c r="F62" s="133">
        <v>35877</v>
      </c>
      <c r="G62" s="133">
        <v>27824</v>
      </c>
      <c r="H62" s="31"/>
      <c r="I62" s="133">
        <v>57636</v>
      </c>
      <c r="J62" s="133">
        <v>50520</v>
      </c>
      <c r="K62" s="133">
        <v>41376</v>
      </c>
      <c r="L62" s="133">
        <v>35877</v>
      </c>
      <c r="M62" s="133">
        <v>27824</v>
      </c>
      <c r="O62" s="28" t="b">
        <v>1</v>
      </c>
      <c r="P62" s="28" t="b">
        <v>1</v>
      </c>
      <c r="Q62" s="28" t="b">
        <v>1</v>
      </c>
      <c r="R62" s="28" t="b">
        <v>1</v>
      </c>
      <c r="S62" s="28" t="b">
        <v>1</v>
      </c>
    </row>
    <row r="63" spans="1:19" ht="14" hidden="1">
      <c r="A63" s="22">
        <v>75</v>
      </c>
      <c r="B63" s="25"/>
      <c r="C63" s="133">
        <v>61729</v>
      </c>
      <c r="D63" s="133">
        <v>54107</v>
      </c>
      <c r="E63" s="133">
        <v>44342</v>
      </c>
      <c r="F63" s="133">
        <v>38449</v>
      </c>
      <c r="G63" s="133">
        <v>29819</v>
      </c>
      <c r="H63" s="31"/>
      <c r="I63" s="133">
        <v>61729</v>
      </c>
      <c r="J63" s="133">
        <v>54107</v>
      </c>
      <c r="K63" s="133">
        <v>44342</v>
      </c>
      <c r="L63" s="133">
        <v>38449</v>
      </c>
      <c r="M63" s="133">
        <v>29819</v>
      </c>
      <c r="O63" s="28" t="b">
        <v>1</v>
      </c>
      <c r="P63" s="28" t="b">
        <v>1</v>
      </c>
      <c r="Q63" s="28" t="b">
        <v>1</v>
      </c>
      <c r="R63" s="28" t="b">
        <v>1</v>
      </c>
      <c r="S63" s="28" t="b">
        <v>1</v>
      </c>
    </row>
    <row r="64" spans="1:19" ht="14" hidden="1">
      <c r="A64" s="22">
        <v>76</v>
      </c>
      <c r="B64" s="25"/>
      <c r="C64" s="133">
        <v>61729</v>
      </c>
      <c r="D64" s="133">
        <v>54107</v>
      </c>
      <c r="E64" s="133">
        <v>44342</v>
      </c>
      <c r="F64" s="133">
        <v>38449</v>
      </c>
      <c r="G64" s="133">
        <v>29819</v>
      </c>
      <c r="H64" s="31"/>
      <c r="I64" s="133">
        <v>61729</v>
      </c>
      <c r="J64" s="133">
        <v>54107</v>
      </c>
      <c r="K64" s="133">
        <v>44342</v>
      </c>
      <c r="L64" s="133">
        <v>38449</v>
      </c>
      <c r="M64" s="133">
        <v>29819</v>
      </c>
      <c r="O64" s="28" t="b">
        <v>1</v>
      </c>
      <c r="P64" s="28" t="b">
        <v>1</v>
      </c>
      <c r="Q64" s="28" t="b">
        <v>1</v>
      </c>
      <c r="R64" s="28" t="b">
        <v>1</v>
      </c>
      <c r="S64" s="28" t="b">
        <v>1</v>
      </c>
    </row>
    <row r="65" spans="1:19" ht="14" hidden="1">
      <c r="A65" s="22">
        <v>77</v>
      </c>
      <c r="B65" s="25"/>
      <c r="C65" s="133">
        <v>61729</v>
      </c>
      <c r="D65" s="133">
        <v>54107</v>
      </c>
      <c r="E65" s="133">
        <v>44342</v>
      </c>
      <c r="F65" s="133">
        <v>38449</v>
      </c>
      <c r="G65" s="133">
        <v>29819</v>
      </c>
      <c r="H65" s="31"/>
      <c r="I65" s="133">
        <v>61729</v>
      </c>
      <c r="J65" s="133">
        <v>54107</v>
      </c>
      <c r="K65" s="133">
        <v>44342</v>
      </c>
      <c r="L65" s="133">
        <v>38449</v>
      </c>
      <c r="M65" s="133">
        <v>29819</v>
      </c>
      <c r="O65" s="28" t="b">
        <v>1</v>
      </c>
      <c r="P65" s="28" t="b">
        <v>1</v>
      </c>
      <c r="Q65" s="28" t="b">
        <v>1</v>
      </c>
      <c r="R65" s="28" t="b">
        <v>1</v>
      </c>
      <c r="S65" s="28" t="b">
        <v>1</v>
      </c>
    </row>
    <row r="66" spans="1:19" ht="14" hidden="1">
      <c r="A66" s="22">
        <v>78</v>
      </c>
      <c r="B66" s="25"/>
      <c r="C66" s="133">
        <v>61729</v>
      </c>
      <c r="D66" s="133">
        <v>54107</v>
      </c>
      <c r="E66" s="133">
        <v>44342</v>
      </c>
      <c r="F66" s="133">
        <v>38449</v>
      </c>
      <c r="G66" s="133">
        <v>29819</v>
      </c>
      <c r="H66" s="31"/>
      <c r="I66" s="133">
        <v>61729</v>
      </c>
      <c r="J66" s="133">
        <v>54107</v>
      </c>
      <c r="K66" s="133">
        <v>44342</v>
      </c>
      <c r="L66" s="133">
        <v>38449</v>
      </c>
      <c r="M66" s="133">
        <v>29819</v>
      </c>
      <c r="O66" s="28" t="b">
        <v>1</v>
      </c>
      <c r="P66" s="28" t="b">
        <v>1</v>
      </c>
      <c r="Q66" s="28" t="b">
        <v>1</v>
      </c>
      <c r="R66" s="28" t="b">
        <v>1</v>
      </c>
      <c r="S66" s="28" t="b">
        <v>1</v>
      </c>
    </row>
    <row r="67" spans="1:19" ht="14" hidden="1">
      <c r="A67" s="22">
        <v>79</v>
      </c>
      <c r="B67" s="25"/>
      <c r="C67" s="133">
        <v>61729</v>
      </c>
      <c r="D67" s="133">
        <v>54107</v>
      </c>
      <c r="E67" s="133">
        <v>44342</v>
      </c>
      <c r="F67" s="133">
        <v>38449</v>
      </c>
      <c r="G67" s="133">
        <v>29819</v>
      </c>
      <c r="H67" s="31"/>
      <c r="I67" s="133">
        <v>61729</v>
      </c>
      <c r="J67" s="133">
        <v>54107</v>
      </c>
      <c r="K67" s="133">
        <v>44342</v>
      </c>
      <c r="L67" s="133">
        <v>38449</v>
      </c>
      <c r="M67" s="133">
        <v>29819</v>
      </c>
      <c r="O67" s="28" t="b">
        <v>1</v>
      </c>
      <c r="P67" s="28" t="b">
        <v>1</v>
      </c>
      <c r="Q67" s="28" t="b">
        <v>1</v>
      </c>
      <c r="R67" s="28" t="b">
        <v>1</v>
      </c>
      <c r="S67" s="28" t="b">
        <v>1</v>
      </c>
    </row>
    <row r="68" spans="1:19" ht="14" hidden="1">
      <c r="A68" s="22">
        <v>80</v>
      </c>
      <c r="B68" s="25"/>
      <c r="C68" s="133">
        <v>61729</v>
      </c>
      <c r="D68" s="133">
        <v>54107</v>
      </c>
      <c r="E68" s="133">
        <v>44342</v>
      </c>
      <c r="F68" s="133">
        <v>38449</v>
      </c>
      <c r="G68" s="133">
        <v>29819</v>
      </c>
      <c r="H68" s="31"/>
      <c r="I68" s="133">
        <v>61729</v>
      </c>
      <c r="J68" s="133">
        <v>54107</v>
      </c>
      <c r="K68" s="133">
        <v>44342</v>
      </c>
      <c r="L68" s="133">
        <v>38449</v>
      </c>
      <c r="M68" s="133">
        <v>29819</v>
      </c>
      <c r="O68" s="28" t="b">
        <v>1</v>
      </c>
      <c r="P68" s="28" t="b">
        <v>1</v>
      </c>
      <c r="Q68" s="28" t="b">
        <v>1</v>
      </c>
      <c r="R68" s="28" t="b">
        <v>1</v>
      </c>
      <c r="S68" s="28" t="b">
        <v>1</v>
      </c>
    </row>
    <row r="69" spans="1:19" ht="14" hidden="1">
      <c r="A69" s="22">
        <v>81</v>
      </c>
      <c r="B69" s="25"/>
      <c r="C69" s="133">
        <v>61729</v>
      </c>
      <c r="D69" s="133">
        <v>54107</v>
      </c>
      <c r="E69" s="133">
        <v>44342</v>
      </c>
      <c r="F69" s="133">
        <v>38449</v>
      </c>
      <c r="G69" s="133">
        <v>29819</v>
      </c>
      <c r="H69" s="31"/>
      <c r="I69" s="133">
        <v>61729</v>
      </c>
      <c r="J69" s="133">
        <v>54107</v>
      </c>
      <c r="K69" s="133">
        <v>44342</v>
      </c>
      <c r="L69" s="133">
        <v>38449</v>
      </c>
      <c r="M69" s="133">
        <v>29819</v>
      </c>
      <c r="O69" s="28" t="b">
        <v>1</v>
      </c>
      <c r="P69" s="28" t="b">
        <v>1</v>
      </c>
      <c r="Q69" s="28" t="b">
        <v>1</v>
      </c>
      <c r="R69" s="28" t="b">
        <v>1</v>
      </c>
      <c r="S69" s="28" t="b">
        <v>1</v>
      </c>
    </row>
    <row r="70" spans="1:19" ht="14" hidden="1">
      <c r="A70" s="22">
        <v>82</v>
      </c>
      <c r="B70" s="25"/>
      <c r="C70" s="133">
        <v>61729</v>
      </c>
      <c r="D70" s="133">
        <v>54107</v>
      </c>
      <c r="E70" s="133">
        <v>44342</v>
      </c>
      <c r="F70" s="133">
        <v>38449</v>
      </c>
      <c r="G70" s="133">
        <v>29819</v>
      </c>
      <c r="H70" s="31"/>
      <c r="I70" s="133">
        <v>61729</v>
      </c>
      <c r="J70" s="133">
        <v>54107</v>
      </c>
      <c r="K70" s="133">
        <v>44342</v>
      </c>
      <c r="L70" s="133">
        <v>38449</v>
      </c>
      <c r="M70" s="133">
        <v>29819</v>
      </c>
      <c r="O70" s="28" t="b">
        <v>1</v>
      </c>
      <c r="P70" s="28" t="b">
        <v>1</v>
      </c>
      <c r="Q70" s="28" t="b">
        <v>1</v>
      </c>
      <c r="R70" s="28" t="b">
        <v>1</v>
      </c>
      <c r="S70" s="28" t="b">
        <v>1</v>
      </c>
    </row>
    <row r="71" spans="1:19" ht="14" hidden="1">
      <c r="A71" s="22">
        <v>83</v>
      </c>
      <c r="B71" s="25"/>
      <c r="C71" s="133">
        <v>61729</v>
      </c>
      <c r="D71" s="133">
        <v>54107</v>
      </c>
      <c r="E71" s="133">
        <v>44342</v>
      </c>
      <c r="F71" s="133">
        <v>38449</v>
      </c>
      <c r="G71" s="133">
        <v>29819</v>
      </c>
      <c r="H71" s="31"/>
      <c r="I71" s="133">
        <v>61729</v>
      </c>
      <c r="J71" s="133">
        <v>54107</v>
      </c>
      <c r="K71" s="133">
        <v>44342</v>
      </c>
      <c r="L71" s="133">
        <v>38449</v>
      </c>
      <c r="M71" s="133">
        <v>29819</v>
      </c>
      <c r="O71" s="28" t="b">
        <v>1</v>
      </c>
      <c r="P71" s="28" t="b">
        <v>1</v>
      </c>
      <c r="Q71" s="28" t="b">
        <v>1</v>
      </c>
      <c r="R71" s="28" t="b">
        <v>1</v>
      </c>
      <c r="S71" s="28" t="b">
        <v>1</v>
      </c>
    </row>
    <row r="72" spans="1:19" ht="14" hidden="1">
      <c r="A72" s="22">
        <v>84</v>
      </c>
      <c r="B72" s="25" t="s">
        <v>3</v>
      </c>
      <c r="C72" s="133">
        <v>61729</v>
      </c>
      <c r="D72" s="133">
        <v>54107</v>
      </c>
      <c r="E72" s="133">
        <v>44342</v>
      </c>
      <c r="F72" s="133">
        <v>38449</v>
      </c>
      <c r="G72" s="133">
        <v>29819</v>
      </c>
      <c r="H72" s="31"/>
      <c r="I72" s="133">
        <v>61729</v>
      </c>
      <c r="J72" s="133">
        <v>54107</v>
      </c>
      <c r="K72" s="133">
        <v>44342</v>
      </c>
      <c r="L72" s="133">
        <v>38449</v>
      </c>
      <c r="M72" s="133">
        <v>29819</v>
      </c>
      <c r="O72" s="28" t="b">
        <v>1</v>
      </c>
      <c r="P72" s="28" t="b">
        <v>1</v>
      </c>
      <c r="Q72" s="28" t="b">
        <v>1</v>
      </c>
      <c r="R72" s="28" t="b">
        <v>1</v>
      </c>
      <c r="S72" s="28" t="b">
        <v>1</v>
      </c>
    </row>
    <row r="73" spans="1:19" ht="14" hidden="1">
      <c r="A73" s="22">
        <v>1</v>
      </c>
      <c r="B73" s="25" t="s">
        <v>4</v>
      </c>
      <c r="C73" s="133">
        <v>3163</v>
      </c>
      <c r="D73" s="133">
        <v>2773</v>
      </c>
      <c r="E73" s="133">
        <v>2349</v>
      </c>
      <c r="F73" s="133">
        <v>2038</v>
      </c>
      <c r="G73" s="133">
        <v>1581</v>
      </c>
      <c r="H73" s="31"/>
      <c r="I73" s="133">
        <v>3163</v>
      </c>
      <c r="J73" s="133">
        <v>2773</v>
      </c>
      <c r="K73" s="133">
        <v>2349</v>
      </c>
      <c r="L73" s="133">
        <v>2038</v>
      </c>
      <c r="M73" s="133">
        <v>1581</v>
      </c>
      <c r="O73" s="28" t="b">
        <v>1</v>
      </c>
      <c r="P73" s="28" t="b">
        <v>1</v>
      </c>
      <c r="Q73" s="28" t="b">
        <v>1</v>
      </c>
      <c r="R73" s="28" t="b">
        <v>1</v>
      </c>
      <c r="S73" s="28" t="b">
        <v>1</v>
      </c>
    </row>
    <row r="74" spans="1:19" ht="14" hidden="1">
      <c r="A74" s="22">
        <v>2</v>
      </c>
      <c r="B74" s="25" t="s">
        <v>1</v>
      </c>
      <c r="C74" s="133">
        <v>5379</v>
      </c>
      <c r="D74" s="133">
        <v>4715</v>
      </c>
      <c r="E74" s="133">
        <v>3993</v>
      </c>
      <c r="F74" s="133">
        <v>3462</v>
      </c>
      <c r="G74" s="133">
        <v>2686</v>
      </c>
      <c r="H74" s="30"/>
      <c r="I74" s="133">
        <v>5379</v>
      </c>
      <c r="J74" s="133">
        <v>4715</v>
      </c>
      <c r="K74" s="133">
        <v>3993</v>
      </c>
      <c r="L74" s="133">
        <v>3462</v>
      </c>
      <c r="M74" s="133">
        <v>2686</v>
      </c>
      <c r="O74" s="28" t="b">
        <v>1</v>
      </c>
      <c r="P74" s="28" t="b">
        <v>1</v>
      </c>
      <c r="Q74" s="28" t="b">
        <v>1</v>
      </c>
      <c r="R74" s="28" t="b">
        <v>1</v>
      </c>
      <c r="S74" s="28" t="b">
        <v>1</v>
      </c>
    </row>
    <row r="75" spans="1:19" ht="14" hidden="1">
      <c r="A75" s="22">
        <v>3</v>
      </c>
      <c r="B75" s="25" t="s">
        <v>5</v>
      </c>
      <c r="C75" s="133">
        <v>7591</v>
      </c>
      <c r="D75" s="133">
        <v>6655</v>
      </c>
      <c r="E75" s="133">
        <v>5637</v>
      </c>
      <c r="F75" s="133">
        <v>4888</v>
      </c>
      <c r="G75" s="133">
        <v>3790</v>
      </c>
      <c r="H75" s="30"/>
      <c r="I75" s="133">
        <v>7591</v>
      </c>
      <c r="J75" s="133">
        <v>6655</v>
      </c>
      <c r="K75" s="133">
        <v>5637</v>
      </c>
      <c r="L75" s="133">
        <v>4888</v>
      </c>
      <c r="M75" s="133">
        <v>3790</v>
      </c>
      <c r="O75" s="28" t="b">
        <v>1</v>
      </c>
      <c r="P75" s="28" t="b">
        <v>1</v>
      </c>
      <c r="Q75" s="28" t="b">
        <v>1</v>
      </c>
      <c r="R75" s="28" t="b">
        <v>1</v>
      </c>
      <c r="S75" s="28" t="b">
        <v>1</v>
      </c>
    </row>
    <row r="76" spans="1:19" hidden="1">
      <c r="A76" s="22"/>
      <c r="B76" s="26"/>
      <c r="C76" s="27"/>
      <c r="D76" s="27"/>
      <c r="E76" s="27"/>
      <c r="F76" s="27"/>
      <c r="G76" s="27"/>
      <c r="H76" s="32"/>
    </row>
    <row r="77" spans="1:19" ht="18" hidden="1">
      <c r="A77" s="531" t="s">
        <v>16</v>
      </c>
      <c r="B77" s="532"/>
      <c r="C77" s="532"/>
      <c r="D77" s="532"/>
      <c r="E77" s="532"/>
      <c r="F77" s="532"/>
      <c r="G77" s="532"/>
      <c r="H77" s="250"/>
    </row>
    <row r="78" spans="1:19" hidden="1">
      <c r="A78" s="527" t="s">
        <v>0</v>
      </c>
      <c r="B78" s="528"/>
      <c r="C78" s="528"/>
      <c r="D78" s="528"/>
      <c r="E78" s="528"/>
      <c r="F78" s="528"/>
      <c r="G78" s="528"/>
      <c r="H78" s="32"/>
    </row>
    <row r="79" spans="1:19" hidden="1">
      <c r="A79" s="22" t="s">
        <v>2</v>
      </c>
      <c r="B79" s="23" t="s">
        <v>2</v>
      </c>
      <c r="C79" s="60">
        <v>250</v>
      </c>
      <c r="D79" s="60">
        <v>2000</v>
      </c>
      <c r="E79" s="60">
        <v>3500</v>
      </c>
      <c r="F79" s="262">
        <v>5000</v>
      </c>
      <c r="G79" s="262">
        <v>10000</v>
      </c>
      <c r="H79" s="32"/>
    </row>
    <row r="80" spans="1:19" ht="14" hidden="1">
      <c r="A80" s="22">
        <v>18</v>
      </c>
      <c r="B80" s="25"/>
      <c r="C80" s="133">
        <f t="shared" ref="C80:G89" si="0">C6*$K$2</f>
        <v>698.88</v>
      </c>
      <c r="D80" s="133">
        <f t="shared" si="0"/>
        <v>612.36</v>
      </c>
      <c r="E80" s="133">
        <f t="shared" si="0"/>
        <v>515.10666666666668</v>
      </c>
      <c r="F80" s="133">
        <f t="shared" si="0"/>
        <v>446.69333333333333</v>
      </c>
      <c r="G80" s="133">
        <f t="shared" si="0"/>
        <v>346.45333333333338</v>
      </c>
      <c r="H80" s="32"/>
    </row>
    <row r="81" spans="1:8" ht="14" hidden="1">
      <c r="A81" s="22">
        <v>19</v>
      </c>
      <c r="B81" s="25"/>
      <c r="C81" s="133">
        <f t="shared" si="0"/>
        <v>698.88</v>
      </c>
      <c r="D81" s="133">
        <f t="shared" si="0"/>
        <v>612.36</v>
      </c>
      <c r="E81" s="133">
        <f t="shared" si="0"/>
        <v>515.10666666666668</v>
      </c>
      <c r="F81" s="133">
        <f t="shared" si="0"/>
        <v>446.69333333333333</v>
      </c>
      <c r="G81" s="133">
        <f t="shared" si="0"/>
        <v>346.45333333333338</v>
      </c>
      <c r="H81" s="32"/>
    </row>
    <row r="82" spans="1:8" ht="14" hidden="1">
      <c r="A82" s="22">
        <v>20</v>
      </c>
      <c r="B82" s="25"/>
      <c r="C82" s="133">
        <f t="shared" si="0"/>
        <v>698.88</v>
      </c>
      <c r="D82" s="133">
        <f t="shared" si="0"/>
        <v>612.36</v>
      </c>
      <c r="E82" s="133">
        <f t="shared" si="0"/>
        <v>515.10666666666668</v>
      </c>
      <c r="F82" s="133">
        <f t="shared" si="0"/>
        <v>446.69333333333333</v>
      </c>
      <c r="G82" s="133">
        <f t="shared" si="0"/>
        <v>346.45333333333338</v>
      </c>
      <c r="H82" s="32"/>
    </row>
    <row r="83" spans="1:8" ht="14" hidden="1">
      <c r="A83" s="22">
        <v>21</v>
      </c>
      <c r="B83" s="25"/>
      <c r="C83" s="133">
        <f t="shared" si="0"/>
        <v>698.88</v>
      </c>
      <c r="D83" s="133">
        <f t="shared" si="0"/>
        <v>612.36</v>
      </c>
      <c r="E83" s="133">
        <f t="shared" si="0"/>
        <v>515.10666666666668</v>
      </c>
      <c r="F83" s="133">
        <f t="shared" si="0"/>
        <v>446.69333333333333</v>
      </c>
      <c r="G83" s="133">
        <f t="shared" si="0"/>
        <v>346.45333333333338</v>
      </c>
      <c r="H83" s="32"/>
    </row>
    <row r="84" spans="1:8" ht="14" hidden="1">
      <c r="A84" s="22">
        <v>22</v>
      </c>
      <c r="B84" s="25"/>
      <c r="C84" s="133">
        <f t="shared" si="0"/>
        <v>698.88</v>
      </c>
      <c r="D84" s="133">
        <f t="shared" si="0"/>
        <v>612.36</v>
      </c>
      <c r="E84" s="133">
        <f t="shared" si="0"/>
        <v>515.10666666666668</v>
      </c>
      <c r="F84" s="133">
        <f t="shared" si="0"/>
        <v>446.69333333333333</v>
      </c>
      <c r="G84" s="133">
        <f t="shared" si="0"/>
        <v>346.45333333333338</v>
      </c>
      <c r="H84" s="32"/>
    </row>
    <row r="85" spans="1:8" ht="14" hidden="1">
      <c r="A85" s="22">
        <v>23</v>
      </c>
      <c r="B85" s="25"/>
      <c r="C85" s="133">
        <f t="shared" si="0"/>
        <v>698.88</v>
      </c>
      <c r="D85" s="133">
        <f t="shared" si="0"/>
        <v>612.36</v>
      </c>
      <c r="E85" s="133">
        <f t="shared" si="0"/>
        <v>515.10666666666668</v>
      </c>
      <c r="F85" s="133">
        <f t="shared" si="0"/>
        <v>446.69333333333333</v>
      </c>
      <c r="G85" s="133">
        <f t="shared" si="0"/>
        <v>346.45333333333338</v>
      </c>
      <c r="H85" s="32"/>
    </row>
    <row r="86" spans="1:8" ht="14" hidden="1">
      <c r="A86" s="22">
        <v>24</v>
      </c>
      <c r="B86" s="25"/>
      <c r="C86" s="133">
        <f t="shared" si="0"/>
        <v>698.88</v>
      </c>
      <c r="D86" s="133">
        <f t="shared" si="0"/>
        <v>612.36</v>
      </c>
      <c r="E86" s="133">
        <f t="shared" si="0"/>
        <v>515.10666666666668</v>
      </c>
      <c r="F86" s="133">
        <f t="shared" si="0"/>
        <v>446.69333333333333</v>
      </c>
      <c r="G86" s="133">
        <f t="shared" si="0"/>
        <v>346.45333333333338</v>
      </c>
      <c r="H86" s="32"/>
    </row>
    <row r="87" spans="1:8" ht="14" hidden="1">
      <c r="A87" s="22">
        <v>25</v>
      </c>
      <c r="B87" s="25"/>
      <c r="C87" s="133">
        <f t="shared" si="0"/>
        <v>746.85333333333335</v>
      </c>
      <c r="D87" s="133">
        <f t="shared" si="0"/>
        <v>654.64</v>
      </c>
      <c r="E87" s="133">
        <f t="shared" si="0"/>
        <v>547.30666666666673</v>
      </c>
      <c r="F87" s="133">
        <f t="shared" si="0"/>
        <v>474.6</v>
      </c>
      <c r="G87" s="133">
        <f t="shared" si="0"/>
        <v>368.10666666666668</v>
      </c>
      <c r="H87" s="32"/>
    </row>
    <row r="88" spans="1:8" ht="14" hidden="1">
      <c r="A88" s="22">
        <v>26</v>
      </c>
      <c r="B88" s="25"/>
      <c r="C88" s="133">
        <f t="shared" si="0"/>
        <v>746.85333333333335</v>
      </c>
      <c r="D88" s="133">
        <f t="shared" si="0"/>
        <v>654.64</v>
      </c>
      <c r="E88" s="133">
        <f t="shared" si="0"/>
        <v>547.30666666666673</v>
      </c>
      <c r="F88" s="133">
        <f t="shared" si="0"/>
        <v>474.6</v>
      </c>
      <c r="G88" s="133">
        <f t="shared" si="0"/>
        <v>368.10666666666668</v>
      </c>
      <c r="H88" s="32"/>
    </row>
    <row r="89" spans="1:8" ht="14" hidden="1">
      <c r="A89" s="22">
        <v>27</v>
      </c>
      <c r="B89" s="25"/>
      <c r="C89" s="133">
        <f t="shared" si="0"/>
        <v>746.85333333333335</v>
      </c>
      <c r="D89" s="133">
        <f t="shared" si="0"/>
        <v>654.64</v>
      </c>
      <c r="E89" s="133">
        <f t="shared" si="0"/>
        <v>547.30666666666673</v>
      </c>
      <c r="F89" s="133">
        <f t="shared" si="0"/>
        <v>474.6</v>
      </c>
      <c r="G89" s="133">
        <f t="shared" si="0"/>
        <v>368.10666666666668</v>
      </c>
      <c r="H89" s="32"/>
    </row>
    <row r="90" spans="1:8" ht="14" hidden="1">
      <c r="A90" s="22">
        <v>28</v>
      </c>
      <c r="B90" s="25"/>
      <c r="C90" s="133">
        <f t="shared" ref="C90:G99" si="1">C16*$K$2</f>
        <v>746.85333333333335</v>
      </c>
      <c r="D90" s="133">
        <f t="shared" si="1"/>
        <v>654.64</v>
      </c>
      <c r="E90" s="133">
        <f t="shared" si="1"/>
        <v>547.30666666666673</v>
      </c>
      <c r="F90" s="133">
        <f t="shared" si="1"/>
        <v>474.6</v>
      </c>
      <c r="G90" s="133">
        <f t="shared" si="1"/>
        <v>368.10666666666668</v>
      </c>
      <c r="H90" s="32"/>
    </row>
    <row r="91" spans="1:8" ht="14" hidden="1">
      <c r="A91" s="22">
        <v>29</v>
      </c>
      <c r="B91" s="25"/>
      <c r="C91" s="133">
        <f t="shared" si="1"/>
        <v>746.85333333333335</v>
      </c>
      <c r="D91" s="133">
        <f t="shared" si="1"/>
        <v>654.64</v>
      </c>
      <c r="E91" s="133">
        <f t="shared" si="1"/>
        <v>547.30666666666673</v>
      </c>
      <c r="F91" s="133">
        <f t="shared" si="1"/>
        <v>474.6</v>
      </c>
      <c r="G91" s="133">
        <f t="shared" si="1"/>
        <v>368.10666666666668</v>
      </c>
      <c r="H91" s="32"/>
    </row>
    <row r="92" spans="1:8" ht="14" hidden="1">
      <c r="A92" s="22">
        <v>30</v>
      </c>
      <c r="B92" s="25"/>
      <c r="C92" s="133">
        <f t="shared" si="1"/>
        <v>830.76</v>
      </c>
      <c r="D92" s="133">
        <f t="shared" si="1"/>
        <v>728.18666666666672</v>
      </c>
      <c r="E92" s="133">
        <f t="shared" si="1"/>
        <v>604.0533333333334</v>
      </c>
      <c r="F92" s="133">
        <f t="shared" si="1"/>
        <v>523.69333333333338</v>
      </c>
      <c r="G92" s="133">
        <f t="shared" si="1"/>
        <v>406.28000000000003</v>
      </c>
      <c r="H92" s="32"/>
    </row>
    <row r="93" spans="1:8" ht="14" hidden="1">
      <c r="A93" s="22">
        <v>31</v>
      </c>
      <c r="B93" s="25"/>
      <c r="C93" s="133">
        <f t="shared" si="1"/>
        <v>830.76</v>
      </c>
      <c r="D93" s="133">
        <f t="shared" si="1"/>
        <v>728.18666666666672</v>
      </c>
      <c r="E93" s="133">
        <f t="shared" si="1"/>
        <v>604.0533333333334</v>
      </c>
      <c r="F93" s="133">
        <f t="shared" si="1"/>
        <v>523.69333333333338</v>
      </c>
      <c r="G93" s="133">
        <f t="shared" si="1"/>
        <v>406.28000000000003</v>
      </c>
      <c r="H93" s="32"/>
    </row>
    <row r="94" spans="1:8" ht="14" hidden="1">
      <c r="A94" s="22">
        <v>32</v>
      </c>
      <c r="B94" s="25"/>
      <c r="C94" s="133">
        <f t="shared" si="1"/>
        <v>830.76</v>
      </c>
      <c r="D94" s="133">
        <f t="shared" si="1"/>
        <v>728.18666666666672</v>
      </c>
      <c r="E94" s="133">
        <f t="shared" si="1"/>
        <v>604.0533333333334</v>
      </c>
      <c r="F94" s="133">
        <f t="shared" si="1"/>
        <v>523.69333333333338</v>
      </c>
      <c r="G94" s="133">
        <f t="shared" si="1"/>
        <v>406.28000000000003</v>
      </c>
      <c r="H94" s="32"/>
    </row>
    <row r="95" spans="1:8" ht="14" hidden="1">
      <c r="A95" s="22">
        <v>33</v>
      </c>
      <c r="B95" s="25"/>
      <c r="C95" s="133">
        <f t="shared" si="1"/>
        <v>830.76</v>
      </c>
      <c r="D95" s="133">
        <f t="shared" si="1"/>
        <v>728.18666666666672</v>
      </c>
      <c r="E95" s="133">
        <f t="shared" si="1"/>
        <v>604.0533333333334</v>
      </c>
      <c r="F95" s="133">
        <f t="shared" si="1"/>
        <v>523.69333333333338</v>
      </c>
      <c r="G95" s="133">
        <f t="shared" si="1"/>
        <v>406.28000000000003</v>
      </c>
      <c r="H95" s="32"/>
    </row>
    <row r="96" spans="1:8" ht="14" hidden="1">
      <c r="A96" s="22">
        <v>34</v>
      </c>
      <c r="B96" s="25"/>
      <c r="C96" s="133">
        <f t="shared" si="1"/>
        <v>830.76</v>
      </c>
      <c r="D96" s="133">
        <f t="shared" si="1"/>
        <v>728.18666666666672</v>
      </c>
      <c r="E96" s="133">
        <f t="shared" si="1"/>
        <v>604.0533333333334</v>
      </c>
      <c r="F96" s="133">
        <f t="shared" si="1"/>
        <v>523.69333333333338</v>
      </c>
      <c r="G96" s="133">
        <f t="shared" si="1"/>
        <v>406.28000000000003</v>
      </c>
      <c r="H96" s="32"/>
    </row>
    <row r="97" spans="1:8" ht="14" hidden="1">
      <c r="A97" s="22">
        <v>35</v>
      </c>
      <c r="B97" s="25"/>
      <c r="C97" s="133">
        <f t="shared" si="1"/>
        <v>927.45333333333338</v>
      </c>
      <c r="D97" s="133">
        <f t="shared" si="1"/>
        <v>812.93333333333339</v>
      </c>
      <c r="E97" s="133">
        <f t="shared" si="1"/>
        <v>670.6</v>
      </c>
      <c r="F97" s="133">
        <f t="shared" si="1"/>
        <v>581.37333333333333</v>
      </c>
      <c r="G97" s="133">
        <f t="shared" si="1"/>
        <v>450.89333333333337</v>
      </c>
      <c r="H97" s="32"/>
    </row>
    <row r="98" spans="1:8" ht="14" hidden="1">
      <c r="A98" s="22">
        <v>36</v>
      </c>
      <c r="B98" s="25"/>
      <c r="C98" s="133">
        <f t="shared" si="1"/>
        <v>927.45333333333338</v>
      </c>
      <c r="D98" s="133">
        <f t="shared" si="1"/>
        <v>812.93333333333339</v>
      </c>
      <c r="E98" s="133">
        <f t="shared" si="1"/>
        <v>670.6</v>
      </c>
      <c r="F98" s="133">
        <f t="shared" si="1"/>
        <v>581.37333333333333</v>
      </c>
      <c r="G98" s="133">
        <f t="shared" si="1"/>
        <v>450.89333333333337</v>
      </c>
      <c r="H98" s="32"/>
    </row>
    <row r="99" spans="1:8" ht="14" hidden="1">
      <c r="A99" s="22">
        <v>37</v>
      </c>
      <c r="B99" s="25"/>
      <c r="C99" s="133">
        <f t="shared" si="1"/>
        <v>927.45333333333338</v>
      </c>
      <c r="D99" s="133">
        <f t="shared" si="1"/>
        <v>812.93333333333339</v>
      </c>
      <c r="E99" s="133">
        <f t="shared" si="1"/>
        <v>670.6</v>
      </c>
      <c r="F99" s="133">
        <f t="shared" si="1"/>
        <v>581.37333333333333</v>
      </c>
      <c r="G99" s="133">
        <f t="shared" si="1"/>
        <v>450.89333333333337</v>
      </c>
      <c r="H99" s="32"/>
    </row>
    <row r="100" spans="1:8" ht="14" hidden="1">
      <c r="A100" s="22">
        <v>38</v>
      </c>
      <c r="B100" s="25"/>
      <c r="C100" s="133">
        <f t="shared" ref="C100:G109" si="2">C26*$K$2</f>
        <v>927.45333333333338</v>
      </c>
      <c r="D100" s="133">
        <f t="shared" si="2"/>
        <v>812.93333333333339</v>
      </c>
      <c r="E100" s="133">
        <f t="shared" si="2"/>
        <v>670.6</v>
      </c>
      <c r="F100" s="133">
        <f t="shared" si="2"/>
        <v>581.37333333333333</v>
      </c>
      <c r="G100" s="133">
        <f t="shared" si="2"/>
        <v>450.89333333333337</v>
      </c>
      <c r="H100" s="32"/>
    </row>
    <row r="101" spans="1:8" ht="14" hidden="1">
      <c r="A101" s="22">
        <v>39</v>
      </c>
      <c r="B101" s="25"/>
      <c r="C101" s="133">
        <f t="shared" si="2"/>
        <v>927.45333333333338</v>
      </c>
      <c r="D101" s="133">
        <f t="shared" si="2"/>
        <v>812.93333333333339</v>
      </c>
      <c r="E101" s="133">
        <f t="shared" si="2"/>
        <v>670.6</v>
      </c>
      <c r="F101" s="133">
        <f t="shared" si="2"/>
        <v>581.37333333333333</v>
      </c>
      <c r="G101" s="133">
        <f t="shared" si="2"/>
        <v>450.89333333333337</v>
      </c>
      <c r="H101" s="32"/>
    </row>
    <row r="102" spans="1:8" ht="14" hidden="1">
      <c r="A102" s="22">
        <v>40</v>
      </c>
      <c r="B102" s="25"/>
      <c r="C102" s="133">
        <f t="shared" si="2"/>
        <v>1039.1733333333334</v>
      </c>
      <c r="D102" s="133">
        <f t="shared" si="2"/>
        <v>910.65333333333342</v>
      </c>
      <c r="E102" s="133">
        <f t="shared" si="2"/>
        <v>747.88</v>
      </c>
      <c r="F102" s="133">
        <f t="shared" si="2"/>
        <v>648.48</v>
      </c>
      <c r="G102" s="133">
        <f t="shared" si="2"/>
        <v>502.97333333333336</v>
      </c>
      <c r="H102" s="32"/>
    </row>
    <row r="103" spans="1:8" ht="14" hidden="1">
      <c r="A103" s="22">
        <v>41</v>
      </c>
      <c r="B103" s="25"/>
      <c r="C103" s="133">
        <f t="shared" si="2"/>
        <v>1039.1733333333334</v>
      </c>
      <c r="D103" s="133">
        <f t="shared" si="2"/>
        <v>910.65333333333342</v>
      </c>
      <c r="E103" s="133">
        <f t="shared" si="2"/>
        <v>747.88</v>
      </c>
      <c r="F103" s="133">
        <f t="shared" si="2"/>
        <v>648.48</v>
      </c>
      <c r="G103" s="133">
        <f t="shared" si="2"/>
        <v>502.97333333333336</v>
      </c>
      <c r="H103" s="32"/>
    </row>
    <row r="104" spans="1:8" ht="14" hidden="1">
      <c r="A104" s="22">
        <v>42</v>
      </c>
      <c r="B104" s="25"/>
      <c r="C104" s="133">
        <f t="shared" si="2"/>
        <v>1039.1733333333334</v>
      </c>
      <c r="D104" s="133">
        <f t="shared" si="2"/>
        <v>910.65333333333342</v>
      </c>
      <c r="E104" s="133">
        <f t="shared" si="2"/>
        <v>747.88</v>
      </c>
      <c r="F104" s="133">
        <f t="shared" si="2"/>
        <v>648.48</v>
      </c>
      <c r="G104" s="133">
        <f t="shared" si="2"/>
        <v>502.97333333333336</v>
      </c>
      <c r="H104" s="32"/>
    </row>
    <row r="105" spans="1:8" ht="14" hidden="1">
      <c r="A105" s="22">
        <v>43</v>
      </c>
      <c r="B105" s="25"/>
      <c r="C105" s="133">
        <f t="shared" si="2"/>
        <v>1039.1733333333334</v>
      </c>
      <c r="D105" s="133">
        <f t="shared" si="2"/>
        <v>910.65333333333342</v>
      </c>
      <c r="E105" s="133">
        <f t="shared" si="2"/>
        <v>747.88</v>
      </c>
      <c r="F105" s="133">
        <f t="shared" si="2"/>
        <v>648.48</v>
      </c>
      <c r="G105" s="133">
        <f t="shared" si="2"/>
        <v>502.97333333333336</v>
      </c>
      <c r="H105" s="32"/>
    </row>
    <row r="106" spans="1:8" ht="14" hidden="1">
      <c r="A106" s="22">
        <v>44</v>
      </c>
      <c r="B106" s="25"/>
      <c r="C106" s="133">
        <f t="shared" si="2"/>
        <v>1039.1733333333334</v>
      </c>
      <c r="D106" s="133">
        <f t="shared" si="2"/>
        <v>910.65333333333342</v>
      </c>
      <c r="E106" s="133">
        <f t="shared" si="2"/>
        <v>747.88</v>
      </c>
      <c r="F106" s="133">
        <f t="shared" si="2"/>
        <v>648.48</v>
      </c>
      <c r="G106" s="133">
        <f t="shared" si="2"/>
        <v>502.97333333333336</v>
      </c>
      <c r="H106" s="32"/>
    </row>
    <row r="107" spans="1:8" ht="14" hidden="1">
      <c r="A107" s="22">
        <v>45</v>
      </c>
      <c r="B107" s="25"/>
      <c r="C107" s="133">
        <f t="shared" si="2"/>
        <v>1162.7466666666667</v>
      </c>
      <c r="D107" s="133">
        <f t="shared" si="2"/>
        <v>1019.2933333333334</v>
      </c>
      <c r="E107" s="133">
        <f t="shared" si="2"/>
        <v>834.5866666666667</v>
      </c>
      <c r="F107" s="133">
        <f t="shared" si="2"/>
        <v>723.70666666666671</v>
      </c>
      <c r="G107" s="133">
        <f t="shared" si="2"/>
        <v>561.30666666666673</v>
      </c>
      <c r="H107" s="32"/>
    </row>
    <row r="108" spans="1:8" ht="14" hidden="1">
      <c r="A108" s="22">
        <v>46</v>
      </c>
      <c r="B108" s="25"/>
      <c r="C108" s="133">
        <f t="shared" si="2"/>
        <v>1162.7466666666667</v>
      </c>
      <c r="D108" s="133">
        <f t="shared" si="2"/>
        <v>1019.2933333333334</v>
      </c>
      <c r="E108" s="133">
        <f t="shared" si="2"/>
        <v>834.5866666666667</v>
      </c>
      <c r="F108" s="133">
        <f t="shared" si="2"/>
        <v>723.70666666666671</v>
      </c>
      <c r="G108" s="133">
        <f t="shared" si="2"/>
        <v>561.30666666666673</v>
      </c>
      <c r="H108" s="32"/>
    </row>
    <row r="109" spans="1:8" ht="14" hidden="1">
      <c r="A109" s="22">
        <v>47</v>
      </c>
      <c r="B109" s="25"/>
      <c r="C109" s="133">
        <f t="shared" si="2"/>
        <v>1162.7466666666667</v>
      </c>
      <c r="D109" s="133">
        <f t="shared" si="2"/>
        <v>1019.2933333333334</v>
      </c>
      <c r="E109" s="133">
        <f t="shared" si="2"/>
        <v>834.5866666666667</v>
      </c>
      <c r="F109" s="133">
        <f t="shared" si="2"/>
        <v>723.70666666666671</v>
      </c>
      <c r="G109" s="133">
        <f t="shared" si="2"/>
        <v>561.30666666666673</v>
      </c>
      <c r="H109" s="32"/>
    </row>
    <row r="110" spans="1:8" ht="14" hidden="1">
      <c r="A110" s="22">
        <v>48</v>
      </c>
      <c r="B110" s="25"/>
      <c r="C110" s="133">
        <f t="shared" ref="C110:G119" si="3">C36*$K$2</f>
        <v>1162.7466666666667</v>
      </c>
      <c r="D110" s="133">
        <f t="shared" si="3"/>
        <v>1019.2933333333334</v>
      </c>
      <c r="E110" s="133">
        <f t="shared" si="3"/>
        <v>834.5866666666667</v>
      </c>
      <c r="F110" s="133">
        <f t="shared" si="3"/>
        <v>723.70666666666671</v>
      </c>
      <c r="G110" s="133">
        <f t="shared" si="3"/>
        <v>561.30666666666673</v>
      </c>
      <c r="H110" s="32"/>
    </row>
    <row r="111" spans="1:8" ht="14" hidden="1">
      <c r="A111" s="22">
        <v>49</v>
      </c>
      <c r="B111" s="25"/>
      <c r="C111" s="133">
        <f t="shared" si="3"/>
        <v>1162.7466666666667</v>
      </c>
      <c r="D111" s="133">
        <f t="shared" si="3"/>
        <v>1019.2933333333334</v>
      </c>
      <c r="E111" s="133">
        <f t="shared" si="3"/>
        <v>834.5866666666667</v>
      </c>
      <c r="F111" s="133">
        <f t="shared" si="3"/>
        <v>723.70666666666671</v>
      </c>
      <c r="G111" s="133">
        <f t="shared" si="3"/>
        <v>561.30666666666673</v>
      </c>
      <c r="H111" s="32"/>
    </row>
    <row r="112" spans="1:8" ht="14" hidden="1">
      <c r="A112" s="22">
        <v>50</v>
      </c>
      <c r="B112" s="25"/>
      <c r="C112" s="133">
        <f t="shared" si="3"/>
        <v>1302.4666666666667</v>
      </c>
      <c r="D112" s="133">
        <f t="shared" si="3"/>
        <v>1141.6533333333334</v>
      </c>
      <c r="E112" s="133">
        <f t="shared" si="3"/>
        <v>932.40000000000009</v>
      </c>
      <c r="F112" s="133">
        <f t="shared" si="3"/>
        <v>808.45333333333338</v>
      </c>
      <c r="G112" s="133">
        <f t="shared" si="3"/>
        <v>627.10666666666668</v>
      </c>
      <c r="H112" s="32"/>
    </row>
    <row r="113" spans="1:8" ht="14" hidden="1">
      <c r="A113" s="22">
        <v>51</v>
      </c>
      <c r="B113" s="25"/>
      <c r="C113" s="133">
        <f t="shared" si="3"/>
        <v>1302.4666666666667</v>
      </c>
      <c r="D113" s="133">
        <f t="shared" si="3"/>
        <v>1141.6533333333334</v>
      </c>
      <c r="E113" s="133">
        <f t="shared" si="3"/>
        <v>932.40000000000009</v>
      </c>
      <c r="F113" s="133">
        <f t="shared" si="3"/>
        <v>808.45333333333338</v>
      </c>
      <c r="G113" s="133">
        <f t="shared" si="3"/>
        <v>627.10666666666668</v>
      </c>
      <c r="H113" s="32"/>
    </row>
    <row r="114" spans="1:8" ht="14" hidden="1">
      <c r="A114" s="22">
        <v>52</v>
      </c>
      <c r="B114" s="25"/>
      <c r="C114" s="133">
        <f t="shared" si="3"/>
        <v>1302.4666666666667</v>
      </c>
      <c r="D114" s="133">
        <f t="shared" si="3"/>
        <v>1141.6533333333334</v>
      </c>
      <c r="E114" s="133">
        <f t="shared" si="3"/>
        <v>932.40000000000009</v>
      </c>
      <c r="F114" s="133">
        <f t="shared" si="3"/>
        <v>808.45333333333338</v>
      </c>
      <c r="G114" s="133">
        <f t="shared" si="3"/>
        <v>627.10666666666668</v>
      </c>
      <c r="H114" s="32"/>
    </row>
    <row r="115" spans="1:8" ht="14" hidden="1">
      <c r="A115" s="22">
        <v>53</v>
      </c>
      <c r="B115" s="25"/>
      <c r="C115" s="133">
        <f t="shared" si="3"/>
        <v>1302.4666666666667</v>
      </c>
      <c r="D115" s="133">
        <f t="shared" si="3"/>
        <v>1141.6533333333334</v>
      </c>
      <c r="E115" s="133">
        <f t="shared" si="3"/>
        <v>932.40000000000009</v>
      </c>
      <c r="F115" s="133">
        <f t="shared" si="3"/>
        <v>808.45333333333338</v>
      </c>
      <c r="G115" s="133">
        <f t="shared" si="3"/>
        <v>627.10666666666668</v>
      </c>
      <c r="H115" s="32"/>
    </row>
    <row r="116" spans="1:8" ht="14" hidden="1">
      <c r="A116" s="22">
        <v>54</v>
      </c>
      <c r="B116" s="25"/>
      <c r="C116" s="133">
        <f t="shared" si="3"/>
        <v>1302.4666666666667</v>
      </c>
      <c r="D116" s="133">
        <f t="shared" si="3"/>
        <v>1141.6533333333334</v>
      </c>
      <c r="E116" s="133">
        <f t="shared" si="3"/>
        <v>932.40000000000009</v>
      </c>
      <c r="F116" s="133">
        <f t="shared" si="3"/>
        <v>808.45333333333338</v>
      </c>
      <c r="G116" s="133">
        <f t="shared" si="3"/>
        <v>627.10666666666668</v>
      </c>
      <c r="H116" s="32"/>
    </row>
    <row r="117" spans="1:8" ht="14" hidden="1">
      <c r="A117" s="22">
        <v>55</v>
      </c>
      <c r="B117" s="25"/>
      <c r="C117" s="133">
        <f t="shared" si="3"/>
        <v>1456.1866666666667</v>
      </c>
      <c r="D117" s="133">
        <f t="shared" si="3"/>
        <v>1276.4266666666667</v>
      </c>
      <c r="E117" s="133">
        <f t="shared" si="3"/>
        <v>1041.04</v>
      </c>
      <c r="F117" s="133">
        <f t="shared" si="3"/>
        <v>902.72</v>
      </c>
      <c r="G117" s="133">
        <f t="shared" si="3"/>
        <v>700.18666666666672</v>
      </c>
      <c r="H117" s="32"/>
    </row>
    <row r="118" spans="1:8" ht="14" hidden="1">
      <c r="A118" s="22">
        <v>56</v>
      </c>
      <c r="B118" s="25"/>
      <c r="C118" s="133">
        <f t="shared" si="3"/>
        <v>1456.1866666666667</v>
      </c>
      <c r="D118" s="133">
        <f t="shared" si="3"/>
        <v>1276.4266666666667</v>
      </c>
      <c r="E118" s="133">
        <f t="shared" si="3"/>
        <v>1041.04</v>
      </c>
      <c r="F118" s="133">
        <f t="shared" si="3"/>
        <v>902.72</v>
      </c>
      <c r="G118" s="133">
        <f t="shared" si="3"/>
        <v>700.18666666666672</v>
      </c>
      <c r="H118" s="32"/>
    </row>
    <row r="119" spans="1:8" ht="14" hidden="1">
      <c r="A119" s="22">
        <v>57</v>
      </c>
      <c r="B119" s="25"/>
      <c r="C119" s="133">
        <f t="shared" si="3"/>
        <v>1456.1866666666667</v>
      </c>
      <c r="D119" s="133">
        <f t="shared" si="3"/>
        <v>1276.4266666666667</v>
      </c>
      <c r="E119" s="133">
        <f t="shared" si="3"/>
        <v>1041.04</v>
      </c>
      <c r="F119" s="133">
        <f t="shared" si="3"/>
        <v>902.72</v>
      </c>
      <c r="G119" s="133">
        <f t="shared" si="3"/>
        <v>700.18666666666672</v>
      </c>
      <c r="H119" s="32"/>
    </row>
    <row r="120" spans="1:8" ht="14" hidden="1">
      <c r="A120" s="22">
        <v>58</v>
      </c>
      <c r="B120" s="25"/>
      <c r="C120" s="133">
        <f t="shared" ref="C120:G129" si="4">C46*$K$2</f>
        <v>1456.1866666666667</v>
      </c>
      <c r="D120" s="133">
        <f t="shared" si="4"/>
        <v>1276.4266666666667</v>
      </c>
      <c r="E120" s="133">
        <f t="shared" si="4"/>
        <v>1041.04</v>
      </c>
      <c r="F120" s="133">
        <f t="shared" si="4"/>
        <v>902.72</v>
      </c>
      <c r="G120" s="133">
        <f t="shared" si="4"/>
        <v>700.18666666666672</v>
      </c>
      <c r="H120" s="32"/>
    </row>
    <row r="121" spans="1:8" ht="14" hidden="1">
      <c r="A121" s="22">
        <v>59</v>
      </c>
      <c r="B121" s="25"/>
      <c r="C121" s="133">
        <f t="shared" si="4"/>
        <v>1456.1866666666667</v>
      </c>
      <c r="D121" s="133">
        <f t="shared" si="4"/>
        <v>1276.4266666666667</v>
      </c>
      <c r="E121" s="133">
        <f t="shared" si="4"/>
        <v>1041.04</v>
      </c>
      <c r="F121" s="133">
        <f t="shared" si="4"/>
        <v>902.72</v>
      </c>
      <c r="G121" s="133">
        <f t="shared" si="4"/>
        <v>700.18666666666672</v>
      </c>
      <c r="H121" s="32"/>
    </row>
    <row r="122" spans="1:8" ht="14" hidden="1">
      <c r="A122" s="22">
        <v>60</v>
      </c>
      <c r="B122" s="25"/>
      <c r="C122" s="133">
        <f t="shared" si="4"/>
        <v>1558.5733333333335</v>
      </c>
      <c r="D122" s="133">
        <f t="shared" si="4"/>
        <v>1366.0266666666666</v>
      </c>
      <c r="E122" s="133">
        <f t="shared" si="4"/>
        <v>1113.28</v>
      </c>
      <c r="F122" s="133">
        <f t="shared" si="4"/>
        <v>965.53333333333342</v>
      </c>
      <c r="G122" s="133">
        <f t="shared" si="4"/>
        <v>748.81333333333339</v>
      </c>
      <c r="H122" s="32"/>
    </row>
    <row r="123" spans="1:8" ht="14" hidden="1">
      <c r="A123" s="22">
        <v>61</v>
      </c>
      <c r="B123" s="25"/>
      <c r="C123" s="133">
        <f t="shared" si="4"/>
        <v>1736.8400000000001</v>
      </c>
      <c r="D123" s="133">
        <f t="shared" si="4"/>
        <v>1522.3600000000001</v>
      </c>
      <c r="E123" s="133">
        <f t="shared" si="4"/>
        <v>1239.9333333333334</v>
      </c>
      <c r="F123" s="133">
        <f t="shared" si="4"/>
        <v>1075.2</v>
      </c>
      <c r="G123" s="133">
        <f t="shared" si="4"/>
        <v>833.93333333333339</v>
      </c>
      <c r="H123" s="32"/>
    </row>
    <row r="124" spans="1:8" ht="14" hidden="1">
      <c r="A124" s="22">
        <v>62</v>
      </c>
      <c r="B124" s="25"/>
      <c r="C124" s="133">
        <f t="shared" si="4"/>
        <v>1929.6666666666667</v>
      </c>
      <c r="D124" s="133">
        <f t="shared" si="4"/>
        <v>1691.48</v>
      </c>
      <c r="E124" s="133">
        <f t="shared" si="4"/>
        <v>1377.2266666666667</v>
      </c>
      <c r="F124" s="133">
        <f t="shared" si="4"/>
        <v>1194.2</v>
      </c>
      <c r="G124" s="133">
        <f t="shared" si="4"/>
        <v>926.14666666666676</v>
      </c>
      <c r="H124" s="32"/>
    </row>
    <row r="125" spans="1:8" ht="14" hidden="1">
      <c r="A125" s="22">
        <v>63</v>
      </c>
      <c r="B125" s="25"/>
      <c r="C125" s="133">
        <f t="shared" si="4"/>
        <v>2137.146666666667</v>
      </c>
      <c r="D125" s="133">
        <f t="shared" si="4"/>
        <v>1873.2933333333335</v>
      </c>
      <c r="E125" s="133">
        <f t="shared" si="4"/>
        <v>1525.2533333333333</v>
      </c>
      <c r="F125" s="133">
        <f t="shared" si="4"/>
        <v>1322.5333333333333</v>
      </c>
      <c r="G125" s="133">
        <f t="shared" si="4"/>
        <v>1025.8266666666668</v>
      </c>
      <c r="H125" s="32"/>
    </row>
    <row r="126" spans="1:8" ht="14" hidden="1">
      <c r="A126" s="22">
        <v>64</v>
      </c>
      <c r="B126" s="25"/>
      <c r="C126" s="133">
        <f t="shared" si="4"/>
        <v>2359.2800000000002</v>
      </c>
      <c r="D126" s="133">
        <f t="shared" si="4"/>
        <v>2067.8000000000002</v>
      </c>
      <c r="E126" s="133">
        <f t="shared" si="4"/>
        <v>1683.92</v>
      </c>
      <c r="F126" s="133">
        <f t="shared" si="4"/>
        <v>1460.2</v>
      </c>
      <c r="G126" s="133">
        <f t="shared" si="4"/>
        <v>1132.5066666666667</v>
      </c>
      <c r="H126" s="32"/>
    </row>
    <row r="127" spans="1:8" ht="14" hidden="1">
      <c r="A127" s="22">
        <v>65</v>
      </c>
      <c r="B127" s="25"/>
      <c r="C127" s="133">
        <f t="shared" si="4"/>
        <v>2595.6933333333336</v>
      </c>
      <c r="D127" s="133">
        <f t="shared" si="4"/>
        <v>2275.0933333333332</v>
      </c>
      <c r="E127" s="133">
        <f t="shared" si="4"/>
        <v>1853.4133333333334</v>
      </c>
      <c r="F127" s="133">
        <f t="shared" si="4"/>
        <v>1607.1066666666668</v>
      </c>
      <c r="G127" s="133">
        <f t="shared" si="4"/>
        <v>1246.4666666666667</v>
      </c>
      <c r="H127" s="32"/>
    </row>
    <row r="128" spans="1:8" ht="14" hidden="1">
      <c r="A128" s="22">
        <v>66</v>
      </c>
      <c r="B128" s="25"/>
      <c r="C128" s="133">
        <f t="shared" si="4"/>
        <v>2846.76</v>
      </c>
      <c r="D128" s="133">
        <f t="shared" si="4"/>
        <v>2495.1733333333336</v>
      </c>
      <c r="E128" s="133">
        <f t="shared" si="4"/>
        <v>2033.8266666666668</v>
      </c>
      <c r="F128" s="133">
        <f t="shared" si="4"/>
        <v>1763.5333333333333</v>
      </c>
      <c r="G128" s="133">
        <f t="shared" si="4"/>
        <v>1367.6133333333335</v>
      </c>
      <c r="H128" s="32"/>
    </row>
    <row r="129" spans="1:8" ht="14" hidden="1">
      <c r="A129" s="22">
        <v>67</v>
      </c>
      <c r="B129" s="25"/>
      <c r="C129" s="133">
        <f t="shared" si="4"/>
        <v>3112.48</v>
      </c>
      <c r="D129" s="133">
        <f t="shared" si="4"/>
        <v>2728.04</v>
      </c>
      <c r="E129" s="133">
        <f t="shared" si="4"/>
        <v>2224.7866666666669</v>
      </c>
      <c r="F129" s="133">
        <f t="shared" si="4"/>
        <v>1929.1066666666668</v>
      </c>
      <c r="G129" s="133">
        <f t="shared" si="4"/>
        <v>1496.1333333333334</v>
      </c>
      <c r="H129" s="32"/>
    </row>
    <row r="130" spans="1:8" ht="14" hidden="1">
      <c r="A130" s="22">
        <v>68</v>
      </c>
      <c r="B130" s="25"/>
      <c r="C130" s="133">
        <f t="shared" ref="C130:G139" si="5">C56*$K$2</f>
        <v>3392.5733333333333</v>
      </c>
      <c r="D130" s="133">
        <f t="shared" si="5"/>
        <v>2973.6</v>
      </c>
      <c r="E130" s="133">
        <f t="shared" si="5"/>
        <v>2426.3866666666668</v>
      </c>
      <c r="F130" s="133">
        <f t="shared" si="5"/>
        <v>2103.92</v>
      </c>
      <c r="G130" s="133">
        <f t="shared" si="5"/>
        <v>1631.6533333333334</v>
      </c>
      <c r="H130" s="32"/>
    </row>
    <row r="131" spans="1:8" ht="14" hidden="1">
      <c r="A131" s="22">
        <v>69</v>
      </c>
      <c r="B131" s="25"/>
      <c r="C131" s="133">
        <f t="shared" si="5"/>
        <v>3687.4133333333334</v>
      </c>
      <c r="D131" s="133">
        <f t="shared" si="5"/>
        <v>3232.04</v>
      </c>
      <c r="E131" s="133">
        <f t="shared" si="5"/>
        <v>2638.8133333333335</v>
      </c>
      <c r="F131" s="133">
        <f t="shared" si="5"/>
        <v>2288.2533333333336</v>
      </c>
      <c r="G131" s="133">
        <f t="shared" si="5"/>
        <v>1774.5466666666669</v>
      </c>
      <c r="H131" s="32"/>
    </row>
    <row r="132" spans="1:8" ht="14" hidden="1">
      <c r="A132" s="22">
        <v>70</v>
      </c>
      <c r="B132" s="25"/>
      <c r="C132" s="133">
        <f t="shared" si="5"/>
        <v>3996.5333333333333</v>
      </c>
      <c r="D132" s="133">
        <f t="shared" si="5"/>
        <v>3502.9866666666667</v>
      </c>
      <c r="E132" s="133">
        <f t="shared" si="5"/>
        <v>2861.88</v>
      </c>
      <c r="F132" s="133">
        <f t="shared" si="5"/>
        <v>2481.5466666666666</v>
      </c>
      <c r="G132" s="133">
        <f t="shared" si="5"/>
        <v>1924.6266666666668</v>
      </c>
      <c r="H132" s="32"/>
    </row>
    <row r="133" spans="1:8" ht="14" hidden="1">
      <c r="A133" s="22">
        <v>71</v>
      </c>
      <c r="B133" s="25"/>
      <c r="C133" s="133">
        <f t="shared" si="5"/>
        <v>4320.586666666667</v>
      </c>
      <c r="D133" s="133">
        <f t="shared" si="5"/>
        <v>3787</v>
      </c>
      <c r="E133" s="133">
        <f t="shared" si="5"/>
        <v>3095.7733333333335</v>
      </c>
      <c r="F133" s="133">
        <f t="shared" si="5"/>
        <v>2684.4533333333334</v>
      </c>
      <c r="G133" s="133">
        <f t="shared" si="5"/>
        <v>2081.8000000000002</v>
      </c>
      <c r="H133" s="32"/>
    </row>
    <row r="134" spans="1:8" ht="14" hidden="1">
      <c r="A134" s="22">
        <v>72</v>
      </c>
      <c r="B134" s="25"/>
      <c r="C134" s="133">
        <f t="shared" si="5"/>
        <v>4658.7333333333336</v>
      </c>
      <c r="D134" s="133">
        <f t="shared" si="5"/>
        <v>4083.52</v>
      </c>
      <c r="E134" s="133">
        <f t="shared" si="5"/>
        <v>3340.586666666667</v>
      </c>
      <c r="F134" s="133">
        <f t="shared" si="5"/>
        <v>2896.6</v>
      </c>
      <c r="G134" s="133">
        <f t="shared" si="5"/>
        <v>2246.44</v>
      </c>
      <c r="H134" s="32"/>
    </row>
    <row r="135" spans="1:8" ht="14" hidden="1">
      <c r="A135" s="22">
        <v>73</v>
      </c>
      <c r="B135" s="25"/>
      <c r="C135" s="133">
        <f t="shared" si="5"/>
        <v>5011.8133333333335</v>
      </c>
      <c r="D135" s="133">
        <f t="shared" si="5"/>
        <v>4393.0133333333333</v>
      </c>
      <c r="E135" s="133">
        <f t="shared" si="5"/>
        <v>3595.666666666667</v>
      </c>
      <c r="F135" s="133">
        <f t="shared" si="5"/>
        <v>3117.8</v>
      </c>
      <c r="G135" s="133">
        <f t="shared" si="5"/>
        <v>2417.9866666666667</v>
      </c>
      <c r="H135" s="32"/>
    </row>
    <row r="136" spans="1:8" ht="14" hidden="1">
      <c r="A136" s="22">
        <v>74</v>
      </c>
      <c r="B136" s="25"/>
      <c r="C136" s="133">
        <f t="shared" si="5"/>
        <v>5379.3600000000006</v>
      </c>
      <c r="D136" s="133">
        <f t="shared" si="5"/>
        <v>4715.2</v>
      </c>
      <c r="E136" s="133">
        <f t="shared" si="5"/>
        <v>3861.76</v>
      </c>
      <c r="F136" s="133">
        <f t="shared" si="5"/>
        <v>3348.52</v>
      </c>
      <c r="G136" s="133">
        <f t="shared" si="5"/>
        <v>2596.9066666666668</v>
      </c>
      <c r="H136" s="32"/>
    </row>
    <row r="137" spans="1:8" ht="14" hidden="1">
      <c r="A137" s="22">
        <v>75</v>
      </c>
      <c r="B137" s="25"/>
      <c r="C137" s="133">
        <f t="shared" si="5"/>
        <v>5761.3733333333339</v>
      </c>
      <c r="D137" s="133">
        <f t="shared" si="5"/>
        <v>5049.9866666666667</v>
      </c>
      <c r="E137" s="133">
        <f t="shared" si="5"/>
        <v>4138.586666666667</v>
      </c>
      <c r="F137" s="133">
        <f t="shared" si="5"/>
        <v>3588.5733333333337</v>
      </c>
      <c r="G137" s="133">
        <f t="shared" si="5"/>
        <v>2783.1066666666666</v>
      </c>
      <c r="H137" s="32"/>
    </row>
    <row r="138" spans="1:8" ht="14" hidden="1">
      <c r="A138" s="22">
        <v>76</v>
      </c>
      <c r="B138" s="25"/>
      <c r="C138" s="133">
        <f t="shared" si="5"/>
        <v>5761.3733333333339</v>
      </c>
      <c r="D138" s="133">
        <f t="shared" si="5"/>
        <v>5049.9866666666667</v>
      </c>
      <c r="E138" s="133">
        <f t="shared" si="5"/>
        <v>4138.586666666667</v>
      </c>
      <c r="F138" s="133">
        <f t="shared" si="5"/>
        <v>3588.5733333333337</v>
      </c>
      <c r="G138" s="133">
        <f t="shared" si="5"/>
        <v>2783.1066666666666</v>
      </c>
      <c r="H138" s="32"/>
    </row>
    <row r="139" spans="1:8" ht="14" hidden="1">
      <c r="A139" s="22">
        <v>77</v>
      </c>
      <c r="B139" s="25"/>
      <c r="C139" s="133">
        <f t="shared" si="5"/>
        <v>5761.3733333333339</v>
      </c>
      <c r="D139" s="133">
        <f t="shared" si="5"/>
        <v>5049.9866666666667</v>
      </c>
      <c r="E139" s="133">
        <f t="shared" si="5"/>
        <v>4138.586666666667</v>
      </c>
      <c r="F139" s="133">
        <f t="shared" si="5"/>
        <v>3588.5733333333337</v>
      </c>
      <c r="G139" s="133">
        <f t="shared" si="5"/>
        <v>2783.1066666666666</v>
      </c>
      <c r="H139" s="32"/>
    </row>
    <row r="140" spans="1:8" ht="14" hidden="1">
      <c r="A140" s="22">
        <v>78</v>
      </c>
      <c r="B140" s="25"/>
      <c r="C140" s="133">
        <f t="shared" ref="C140:G149" si="6">C66*$K$2</f>
        <v>5761.3733333333339</v>
      </c>
      <c r="D140" s="133">
        <f t="shared" si="6"/>
        <v>5049.9866666666667</v>
      </c>
      <c r="E140" s="133">
        <f t="shared" si="6"/>
        <v>4138.586666666667</v>
      </c>
      <c r="F140" s="133">
        <f t="shared" si="6"/>
        <v>3588.5733333333337</v>
      </c>
      <c r="G140" s="133">
        <f t="shared" si="6"/>
        <v>2783.1066666666666</v>
      </c>
      <c r="H140" s="32"/>
    </row>
    <row r="141" spans="1:8" ht="14" hidden="1">
      <c r="A141" s="22">
        <v>79</v>
      </c>
      <c r="B141" s="25"/>
      <c r="C141" s="133">
        <f t="shared" si="6"/>
        <v>5761.3733333333339</v>
      </c>
      <c r="D141" s="133">
        <f t="shared" si="6"/>
        <v>5049.9866666666667</v>
      </c>
      <c r="E141" s="133">
        <f t="shared" si="6"/>
        <v>4138.586666666667</v>
      </c>
      <c r="F141" s="133">
        <f t="shared" si="6"/>
        <v>3588.5733333333337</v>
      </c>
      <c r="G141" s="133">
        <f t="shared" si="6"/>
        <v>2783.1066666666666</v>
      </c>
      <c r="H141" s="32"/>
    </row>
    <row r="142" spans="1:8" ht="14" hidden="1">
      <c r="A142" s="22">
        <v>80</v>
      </c>
      <c r="B142" s="25"/>
      <c r="C142" s="133">
        <f t="shared" si="6"/>
        <v>5761.3733333333339</v>
      </c>
      <c r="D142" s="133">
        <f t="shared" si="6"/>
        <v>5049.9866666666667</v>
      </c>
      <c r="E142" s="133">
        <f t="shared" si="6"/>
        <v>4138.586666666667</v>
      </c>
      <c r="F142" s="133">
        <f t="shared" si="6"/>
        <v>3588.5733333333337</v>
      </c>
      <c r="G142" s="133">
        <f t="shared" si="6"/>
        <v>2783.1066666666666</v>
      </c>
      <c r="H142" s="32"/>
    </row>
    <row r="143" spans="1:8" ht="14" hidden="1">
      <c r="A143" s="22">
        <v>81</v>
      </c>
      <c r="B143" s="25"/>
      <c r="C143" s="133">
        <f t="shared" si="6"/>
        <v>5761.3733333333339</v>
      </c>
      <c r="D143" s="133">
        <f t="shared" si="6"/>
        <v>5049.9866666666667</v>
      </c>
      <c r="E143" s="133">
        <f t="shared" si="6"/>
        <v>4138.586666666667</v>
      </c>
      <c r="F143" s="133">
        <f t="shared" si="6"/>
        <v>3588.5733333333337</v>
      </c>
      <c r="G143" s="133">
        <f t="shared" si="6"/>
        <v>2783.1066666666666</v>
      </c>
      <c r="H143" s="32"/>
    </row>
    <row r="144" spans="1:8" ht="14" hidden="1">
      <c r="A144" s="22">
        <v>82</v>
      </c>
      <c r="B144" s="25"/>
      <c r="C144" s="133">
        <f t="shared" si="6"/>
        <v>5761.3733333333339</v>
      </c>
      <c r="D144" s="133">
        <f t="shared" si="6"/>
        <v>5049.9866666666667</v>
      </c>
      <c r="E144" s="133">
        <f t="shared" si="6"/>
        <v>4138.586666666667</v>
      </c>
      <c r="F144" s="133">
        <f t="shared" si="6"/>
        <v>3588.5733333333337</v>
      </c>
      <c r="G144" s="133">
        <f t="shared" si="6"/>
        <v>2783.1066666666666</v>
      </c>
      <c r="H144" s="32"/>
    </row>
    <row r="145" spans="1:18" ht="14" hidden="1">
      <c r="A145" s="22">
        <v>83</v>
      </c>
      <c r="B145" s="25"/>
      <c r="C145" s="133">
        <f t="shared" si="6"/>
        <v>5761.3733333333339</v>
      </c>
      <c r="D145" s="133">
        <f t="shared" si="6"/>
        <v>5049.9866666666667</v>
      </c>
      <c r="E145" s="133">
        <f t="shared" si="6"/>
        <v>4138.586666666667</v>
      </c>
      <c r="F145" s="133">
        <f t="shared" si="6"/>
        <v>3588.5733333333337</v>
      </c>
      <c r="G145" s="133">
        <f t="shared" si="6"/>
        <v>2783.1066666666666</v>
      </c>
      <c r="H145" s="32"/>
    </row>
    <row r="146" spans="1:18" ht="14" hidden="1">
      <c r="A146" s="22">
        <v>84</v>
      </c>
      <c r="B146" s="25" t="s">
        <v>3</v>
      </c>
      <c r="C146" s="133">
        <f t="shared" si="6"/>
        <v>5761.3733333333339</v>
      </c>
      <c r="D146" s="133">
        <f t="shared" si="6"/>
        <v>5049.9866666666667</v>
      </c>
      <c r="E146" s="133">
        <f t="shared" si="6"/>
        <v>4138.586666666667</v>
      </c>
      <c r="F146" s="133">
        <f t="shared" si="6"/>
        <v>3588.5733333333337</v>
      </c>
      <c r="G146" s="133">
        <f t="shared" si="6"/>
        <v>2783.1066666666666</v>
      </c>
      <c r="H146" s="32"/>
    </row>
    <row r="147" spans="1:18" ht="14" hidden="1">
      <c r="A147" s="22">
        <v>1</v>
      </c>
      <c r="B147" s="25" t="s">
        <v>4</v>
      </c>
      <c r="C147" s="133">
        <f t="shared" si="6"/>
        <v>295.21333333333337</v>
      </c>
      <c r="D147" s="133">
        <f t="shared" si="6"/>
        <v>258.81333333333333</v>
      </c>
      <c r="E147" s="133">
        <f t="shared" si="6"/>
        <v>219.24</v>
      </c>
      <c r="F147" s="133">
        <f t="shared" si="6"/>
        <v>190.21333333333334</v>
      </c>
      <c r="G147" s="133">
        <f t="shared" si="6"/>
        <v>147.56</v>
      </c>
      <c r="H147" s="32"/>
    </row>
    <row r="148" spans="1:18" ht="14" hidden="1">
      <c r="A148" s="22">
        <v>2</v>
      </c>
      <c r="B148" s="25" t="s">
        <v>1</v>
      </c>
      <c r="C148" s="133">
        <f t="shared" si="6"/>
        <v>502.04</v>
      </c>
      <c r="D148" s="133">
        <f t="shared" si="6"/>
        <v>440.06666666666666</v>
      </c>
      <c r="E148" s="133">
        <f t="shared" si="6"/>
        <v>372.68</v>
      </c>
      <c r="F148" s="133">
        <f t="shared" si="6"/>
        <v>323.12</v>
      </c>
      <c r="G148" s="133">
        <f t="shared" si="6"/>
        <v>250.69333333333336</v>
      </c>
      <c r="H148" s="32"/>
    </row>
    <row r="149" spans="1:18" ht="14" hidden="1">
      <c r="A149" s="22">
        <v>3</v>
      </c>
      <c r="B149" s="25" t="s">
        <v>5</v>
      </c>
      <c r="C149" s="133">
        <f t="shared" si="6"/>
        <v>708.49333333333334</v>
      </c>
      <c r="D149" s="133">
        <f t="shared" si="6"/>
        <v>621.13333333333333</v>
      </c>
      <c r="E149" s="133">
        <f t="shared" si="6"/>
        <v>526.12</v>
      </c>
      <c r="F149" s="133">
        <f t="shared" si="6"/>
        <v>456.21333333333337</v>
      </c>
      <c r="G149" s="133">
        <f t="shared" si="6"/>
        <v>353.73333333333335</v>
      </c>
      <c r="H149" s="32"/>
    </row>
    <row r="150" spans="1:18" ht="14" hidden="1" thickBot="1">
      <c r="H150" s="32"/>
    </row>
    <row r="151" spans="1:18" ht="18" hidden="1">
      <c r="A151" s="529" t="s">
        <v>17</v>
      </c>
      <c r="B151" s="530"/>
      <c r="C151" s="530"/>
      <c r="D151" s="530"/>
      <c r="E151" s="530"/>
      <c r="F151" s="530"/>
      <c r="G151" s="530"/>
    </row>
    <row r="152" spans="1:18" ht="18" hidden="1">
      <c r="A152" s="531" t="s">
        <v>6</v>
      </c>
      <c r="B152" s="532"/>
      <c r="C152" s="532"/>
      <c r="D152" s="532"/>
      <c r="E152" s="532"/>
      <c r="F152" s="532"/>
      <c r="G152" s="532"/>
      <c r="H152" s="51"/>
    </row>
    <row r="153" spans="1:18" hidden="1">
      <c r="A153" s="527" t="s">
        <v>0</v>
      </c>
      <c r="B153" s="528"/>
      <c r="C153" s="528"/>
      <c r="D153" s="528"/>
      <c r="E153" s="528"/>
      <c r="F153" s="528"/>
      <c r="G153" s="528"/>
    </row>
    <row r="154" spans="1:18" hidden="1">
      <c r="A154" s="22" t="s">
        <v>2</v>
      </c>
      <c r="B154" s="23" t="s">
        <v>2</v>
      </c>
      <c r="C154" s="60">
        <v>250</v>
      </c>
      <c r="D154" s="60">
        <v>2000</v>
      </c>
      <c r="E154" s="60">
        <v>5000</v>
      </c>
      <c r="F154" s="24">
        <v>10000</v>
      </c>
      <c r="G154" s="24"/>
      <c r="I154" s="268" t="s">
        <v>75</v>
      </c>
      <c r="J154" s="269"/>
      <c r="K154" s="269"/>
      <c r="L154" s="269"/>
      <c r="O154" s="278">
        <v>250</v>
      </c>
      <c r="P154" s="278">
        <v>2000</v>
      </c>
      <c r="Q154" s="278">
        <v>5000</v>
      </c>
      <c r="R154" s="279">
        <v>10000</v>
      </c>
    </row>
    <row r="155" spans="1:18" ht="14" hidden="1">
      <c r="A155" s="22">
        <v>18</v>
      </c>
      <c r="B155" s="25"/>
      <c r="C155" s="133">
        <f t="shared" ref="C155:C186" si="7">I155*$K$5</f>
        <v>3916</v>
      </c>
      <c r="D155" s="133">
        <f t="shared" ref="D155:D186" si="8">J155*$K$5</f>
        <v>3552.8</v>
      </c>
      <c r="E155" s="133">
        <f t="shared" ref="E155:E186" si="9">K155*$K$5</f>
        <v>2696</v>
      </c>
      <c r="F155" s="133">
        <f t="shared" ref="F155:F186" si="10">L155*$K$5</f>
        <v>2004.8000000000002</v>
      </c>
      <c r="G155" s="263"/>
      <c r="I155" s="133">
        <v>4895</v>
      </c>
      <c r="J155" s="133">
        <v>4441</v>
      </c>
      <c r="K155" s="133">
        <v>3370</v>
      </c>
      <c r="L155" s="133">
        <v>2506</v>
      </c>
      <c r="O155" s="28" t="b">
        <v>1</v>
      </c>
      <c r="P155" s="28" t="b">
        <v>1</v>
      </c>
      <c r="Q155" s="28" t="b">
        <v>1</v>
      </c>
      <c r="R155" s="28" t="b">
        <v>1</v>
      </c>
    </row>
    <row r="156" spans="1:18" ht="14" hidden="1">
      <c r="A156" s="22">
        <v>19</v>
      </c>
      <c r="B156" s="25"/>
      <c r="C156" s="133">
        <f t="shared" si="7"/>
        <v>3916</v>
      </c>
      <c r="D156" s="133">
        <f t="shared" si="8"/>
        <v>3552.8</v>
      </c>
      <c r="E156" s="133">
        <f t="shared" si="9"/>
        <v>2696</v>
      </c>
      <c r="F156" s="133">
        <f t="shared" si="10"/>
        <v>2004.8000000000002</v>
      </c>
      <c r="G156" s="263"/>
      <c r="I156" s="133">
        <v>4895</v>
      </c>
      <c r="J156" s="133">
        <v>4441</v>
      </c>
      <c r="K156" s="133">
        <v>3370</v>
      </c>
      <c r="L156" s="133">
        <v>2506</v>
      </c>
      <c r="O156" s="28" t="b">
        <v>1</v>
      </c>
      <c r="P156" s="28" t="b">
        <v>1</v>
      </c>
      <c r="Q156" s="28" t="b">
        <v>1</v>
      </c>
      <c r="R156" s="28" t="b">
        <v>1</v>
      </c>
    </row>
    <row r="157" spans="1:18" ht="14" hidden="1">
      <c r="A157" s="22">
        <v>20</v>
      </c>
      <c r="B157" s="25"/>
      <c r="C157" s="133">
        <f t="shared" si="7"/>
        <v>3916</v>
      </c>
      <c r="D157" s="133">
        <f t="shared" si="8"/>
        <v>3552.8</v>
      </c>
      <c r="E157" s="133">
        <f t="shared" si="9"/>
        <v>2696</v>
      </c>
      <c r="F157" s="133">
        <f t="shared" si="10"/>
        <v>2004.8000000000002</v>
      </c>
      <c r="G157" s="263"/>
      <c r="I157" s="133">
        <v>4895</v>
      </c>
      <c r="J157" s="133">
        <v>4441</v>
      </c>
      <c r="K157" s="133">
        <v>3370</v>
      </c>
      <c r="L157" s="133">
        <v>2506</v>
      </c>
      <c r="O157" s="28" t="b">
        <v>1</v>
      </c>
      <c r="P157" s="28" t="b">
        <v>1</v>
      </c>
      <c r="Q157" s="28" t="b">
        <v>1</v>
      </c>
      <c r="R157" s="28" t="b">
        <v>1</v>
      </c>
    </row>
    <row r="158" spans="1:18" ht="14" hidden="1">
      <c r="A158" s="22">
        <v>21</v>
      </c>
      <c r="B158" s="25"/>
      <c r="C158" s="133">
        <f t="shared" si="7"/>
        <v>3916</v>
      </c>
      <c r="D158" s="133">
        <f t="shared" si="8"/>
        <v>3552.8</v>
      </c>
      <c r="E158" s="133">
        <f t="shared" si="9"/>
        <v>2696</v>
      </c>
      <c r="F158" s="133">
        <f t="shared" si="10"/>
        <v>2004.8000000000002</v>
      </c>
      <c r="G158" s="263"/>
      <c r="I158" s="133">
        <v>4895</v>
      </c>
      <c r="J158" s="133">
        <v>4441</v>
      </c>
      <c r="K158" s="133">
        <v>3370</v>
      </c>
      <c r="L158" s="133">
        <v>2506</v>
      </c>
      <c r="O158" s="28" t="b">
        <v>1</v>
      </c>
      <c r="P158" s="28" t="b">
        <v>1</v>
      </c>
      <c r="Q158" s="28" t="b">
        <v>1</v>
      </c>
      <c r="R158" s="28" t="b">
        <v>1</v>
      </c>
    </row>
    <row r="159" spans="1:18" ht="14" hidden="1">
      <c r="A159" s="22">
        <v>22</v>
      </c>
      <c r="B159" s="25"/>
      <c r="C159" s="133">
        <f t="shared" si="7"/>
        <v>3916</v>
      </c>
      <c r="D159" s="133">
        <f t="shared" si="8"/>
        <v>3552.8</v>
      </c>
      <c r="E159" s="133">
        <f t="shared" si="9"/>
        <v>2696</v>
      </c>
      <c r="F159" s="133">
        <f t="shared" si="10"/>
        <v>2004.8000000000002</v>
      </c>
      <c r="G159" s="263"/>
      <c r="I159" s="133">
        <v>4895</v>
      </c>
      <c r="J159" s="133">
        <v>4441</v>
      </c>
      <c r="K159" s="133">
        <v>3370</v>
      </c>
      <c r="L159" s="133">
        <v>2506</v>
      </c>
      <c r="O159" s="28" t="b">
        <v>1</v>
      </c>
      <c r="P159" s="28" t="b">
        <v>1</v>
      </c>
      <c r="Q159" s="28" t="b">
        <v>1</v>
      </c>
      <c r="R159" s="28" t="b">
        <v>1</v>
      </c>
    </row>
    <row r="160" spans="1:18" ht="14" hidden="1">
      <c r="A160" s="22">
        <v>23</v>
      </c>
      <c r="B160" s="25"/>
      <c r="C160" s="133">
        <f t="shared" si="7"/>
        <v>3916</v>
      </c>
      <c r="D160" s="133">
        <f t="shared" si="8"/>
        <v>3552.8</v>
      </c>
      <c r="E160" s="133">
        <f t="shared" si="9"/>
        <v>2696</v>
      </c>
      <c r="F160" s="133">
        <f t="shared" si="10"/>
        <v>2004.8000000000002</v>
      </c>
      <c r="G160" s="263"/>
      <c r="I160" s="133">
        <v>4895</v>
      </c>
      <c r="J160" s="133">
        <v>4441</v>
      </c>
      <c r="K160" s="133">
        <v>3370</v>
      </c>
      <c r="L160" s="133">
        <v>2506</v>
      </c>
      <c r="O160" s="28" t="b">
        <v>1</v>
      </c>
      <c r="P160" s="28" t="b">
        <v>1</v>
      </c>
      <c r="Q160" s="28" t="b">
        <v>1</v>
      </c>
      <c r="R160" s="28" t="b">
        <v>1</v>
      </c>
    </row>
    <row r="161" spans="1:18" ht="14" hidden="1">
      <c r="A161" s="22">
        <v>24</v>
      </c>
      <c r="B161" s="25"/>
      <c r="C161" s="133">
        <f t="shared" si="7"/>
        <v>3916</v>
      </c>
      <c r="D161" s="133">
        <f t="shared" si="8"/>
        <v>3552.8</v>
      </c>
      <c r="E161" s="133">
        <f t="shared" si="9"/>
        <v>2696</v>
      </c>
      <c r="F161" s="133">
        <f t="shared" si="10"/>
        <v>2004.8000000000002</v>
      </c>
      <c r="G161" s="263"/>
      <c r="I161" s="133">
        <v>4895</v>
      </c>
      <c r="J161" s="133">
        <v>4441</v>
      </c>
      <c r="K161" s="133">
        <v>3370</v>
      </c>
      <c r="L161" s="133">
        <v>2506</v>
      </c>
      <c r="O161" s="28" t="b">
        <v>1</v>
      </c>
      <c r="P161" s="28" t="b">
        <v>1</v>
      </c>
      <c r="Q161" s="28" t="b">
        <v>1</v>
      </c>
      <c r="R161" s="28" t="b">
        <v>1</v>
      </c>
    </row>
    <row r="162" spans="1:18" ht="14" hidden="1">
      <c r="A162" s="22">
        <v>25</v>
      </c>
      <c r="B162" s="25"/>
      <c r="C162" s="133">
        <f t="shared" si="7"/>
        <v>4184</v>
      </c>
      <c r="D162" s="133">
        <f t="shared" si="8"/>
        <v>3796.8</v>
      </c>
      <c r="E162" s="133">
        <f t="shared" si="9"/>
        <v>2851.2000000000003</v>
      </c>
      <c r="F162" s="133">
        <f t="shared" si="10"/>
        <v>2121.6</v>
      </c>
      <c r="G162" s="263"/>
      <c r="I162" s="133">
        <v>5230</v>
      </c>
      <c r="J162" s="133">
        <v>4746</v>
      </c>
      <c r="K162" s="133">
        <v>3564</v>
      </c>
      <c r="L162" s="133">
        <v>2652</v>
      </c>
      <c r="O162" s="28" t="b">
        <v>1</v>
      </c>
      <c r="P162" s="28" t="b">
        <v>1</v>
      </c>
      <c r="Q162" s="28" t="b">
        <v>1</v>
      </c>
      <c r="R162" s="28" t="b">
        <v>1</v>
      </c>
    </row>
    <row r="163" spans="1:18" ht="14" hidden="1">
      <c r="A163" s="22">
        <v>26</v>
      </c>
      <c r="B163" s="25"/>
      <c r="C163" s="133">
        <f t="shared" si="7"/>
        <v>4184</v>
      </c>
      <c r="D163" s="133">
        <f t="shared" si="8"/>
        <v>3796.8</v>
      </c>
      <c r="E163" s="133">
        <f t="shared" si="9"/>
        <v>2851.2000000000003</v>
      </c>
      <c r="F163" s="133">
        <f t="shared" si="10"/>
        <v>2121.6</v>
      </c>
      <c r="G163" s="263"/>
      <c r="I163" s="133">
        <v>5230</v>
      </c>
      <c r="J163" s="133">
        <v>4746</v>
      </c>
      <c r="K163" s="133">
        <v>3564</v>
      </c>
      <c r="L163" s="133">
        <v>2652</v>
      </c>
      <c r="O163" s="28" t="b">
        <v>1</v>
      </c>
      <c r="P163" s="28" t="b">
        <v>1</v>
      </c>
      <c r="Q163" s="28" t="b">
        <v>1</v>
      </c>
      <c r="R163" s="28" t="b">
        <v>1</v>
      </c>
    </row>
    <row r="164" spans="1:18" ht="14" hidden="1">
      <c r="A164" s="22">
        <v>27</v>
      </c>
      <c r="B164" s="25"/>
      <c r="C164" s="133">
        <f t="shared" si="7"/>
        <v>4184</v>
      </c>
      <c r="D164" s="133">
        <f t="shared" si="8"/>
        <v>3796.8</v>
      </c>
      <c r="E164" s="133">
        <f t="shared" si="9"/>
        <v>2851.2000000000003</v>
      </c>
      <c r="F164" s="133">
        <f t="shared" si="10"/>
        <v>2121.6</v>
      </c>
      <c r="G164" s="263"/>
      <c r="I164" s="133">
        <v>5230</v>
      </c>
      <c r="J164" s="133">
        <v>4746</v>
      </c>
      <c r="K164" s="133">
        <v>3564</v>
      </c>
      <c r="L164" s="133">
        <v>2652</v>
      </c>
      <c r="O164" s="28" t="b">
        <v>1</v>
      </c>
      <c r="P164" s="28" t="b">
        <v>1</v>
      </c>
      <c r="Q164" s="28" t="b">
        <v>1</v>
      </c>
      <c r="R164" s="28" t="b">
        <v>1</v>
      </c>
    </row>
    <row r="165" spans="1:18" ht="14" hidden="1">
      <c r="A165" s="22">
        <v>28</v>
      </c>
      <c r="B165" s="25"/>
      <c r="C165" s="133">
        <f t="shared" si="7"/>
        <v>4184</v>
      </c>
      <c r="D165" s="133">
        <f t="shared" si="8"/>
        <v>3796.8</v>
      </c>
      <c r="E165" s="133">
        <f t="shared" si="9"/>
        <v>2851.2000000000003</v>
      </c>
      <c r="F165" s="133">
        <f t="shared" si="10"/>
        <v>2121.6</v>
      </c>
      <c r="G165" s="263"/>
      <c r="I165" s="133">
        <v>5230</v>
      </c>
      <c r="J165" s="133">
        <v>4746</v>
      </c>
      <c r="K165" s="133">
        <v>3564</v>
      </c>
      <c r="L165" s="133">
        <v>2652</v>
      </c>
      <c r="O165" s="28" t="b">
        <v>1</v>
      </c>
      <c r="P165" s="28" t="b">
        <v>1</v>
      </c>
      <c r="Q165" s="28" t="b">
        <v>1</v>
      </c>
      <c r="R165" s="28" t="b">
        <v>1</v>
      </c>
    </row>
    <row r="166" spans="1:18" ht="14" hidden="1">
      <c r="A166" s="22">
        <v>29</v>
      </c>
      <c r="B166" s="25"/>
      <c r="C166" s="133">
        <f t="shared" si="7"/>
        <v>4184</v>
      </c>
      <c r="D166" s="133">
        <f t="shared" si="8"/>
        <v>3796.8</v>
      </c>
      <c r="E166" s="133">
        <f t="shared" si="9"/>
        <v>2851.2000000000003</v>
      </c>
      <c r="F166" s="133">
        <f t="shared" si="10"/>
        <v>2121.6</v>
      </c>
      <c r="G166" s="263"/>
      <c r="I166" s="133">
        <v>5230</v>
      </c>
      <c r="J166" s="133">
        <v>4746</v>
      </c>
      <c r="K166" s="133">
        <v>3564</v>
      </c>
      <c r="L166" s="133">
        <v>2652</v>
      </c>
      <c r="O166" s="28" t="b">
        <v>1</v>
      </c>
      <c r="P166" s="28" t="b">
        <v>1</v>
      </c>
      <c r="Q166" s="28" t="b">
        <v>1</v>
      </c>
      <c r="R166" s="28" t="b">
        <v>1</v>
      </c>
    </row>
    <row r="167" spans="1:18" ht="14" hidden="1">
      <c r="A167" s="22">
        <v>30</v>
      </c>
      <c r="B167" s="25"/>
      <c r="C167" s="133">
        <f t="shared" si="7"/>
        <v>4655.2</v>
      </c>
      <c r="D167" s="133">
        <f t="shared" si="8"/>
        <v>4223.2</v>
      </c>
      <c r="E167" s="133">
        <f t="shared" si="9"/>
        <v>3130.4</v>
      </c>
      <c r="F167" s="133">
        <f t="shared" si="10"/>
        <v>2328.8000000000002</v>
      </c>
      <c r="G167" s="263"/>
      <c r="I167" s="133">
        <v>5819</v>
      </c>
      <c r="J167" s="133">
        <v>5279</v>
      </c>
      <c r="K167" s="133">
        <v>3913</v>
      </c>
      <c r="L167" s="133">
        <v>2911</v>
      </c>
      <c r="O167" s="28" t="b">
        <v>1</v>
      </c>
      <c r="P167" s="28" t="b">
        <v>1</v>
      </c>
      <c r="Q167" s="28" t="b">
        <v>1</v>
      </c>
      <c r="R167" s="28" t="b">
        <v>1</v>
      </c>
    </row>
    <row r="168" spans="1:18" ht="14" hidden="1">
      <c r="A168" s="22">
        <v>31</v>
      </c>
      <c r="B168" s="25"/>
      <c r="C168" s="133">
        <f t="shared" si="7"/>
        <v>4655.2</v>
      </c>
      <c r="D168" s="133">
        <f t="shared" si="8"/>
        <v>4223.2</v>
      </c>
      <c r="E168" s="133">
        <f t="shared" si="9"/>
        <v>3130.4</v>
      </c>
      <c r="F168" s="133">
        <f t="shared" si="10"/>
        <v>2328.8000000000002</v>
      </c>
      <c r="G168" s="263"/>
      <c r="I168" s="133">
        <v>5819</v>
      </c>
      <c r="J168" s="133">
        <v>5279</v>
      </c>
      <c r="K168" s="133">
        <v>3913</v>
      </c>
      <c r="L168" s="133">
        <v>2911</v>
      </c>
      <c r="O168" s="28" t="b">
        <v>1</v>
      </c>
      <c r="P168" s="28" t="b">
        <v>1</v>
      </c>
      <c r="Q168" s="28" t="b">
        <v>1</v>
      </c>
      <c r="R168" s="28" t="b">
        <v>1</v>
      </c>
    </row>
    <row r="169" spans="1:18" ht="14" hidden="1">
      <c r="A169" s="22">
        <v>32</v>
      </c>
      <c r="B169" s="25"/>
      <c r="C169" s="133">
        <f t="shared" si="7"/>
        <v>4655.2</v>
      </c>
      <c r="D169" s="133">
        <f t="shared" si="8"/>
        <v>4223.2</v>
      </c>
      <c r="E169" s="133">
        <f t="shared" si="9"/>
        <v>3130.4</v>
      </c>
      <c r="F169" s="133">
        <f t="shared" si="10"/>
        <v>2328.8000000000002</v>
      </c>
      <c r="G169" s="263"/>
      <c r="I169" s="133">
        <v>5819</v>
      </c>
      <c r="J169" s="133">
        <v>5279</v>
      </c>
      <c r="K169" s="133">
        <v>3913</v>
      </c>
      <c r="L169" s="133">
        <v>2911</v>
      </c>
      <c r="O169" s="28" t="b">
        <v>1</v>
      </c>
      <c r="P169" s="28" t="b">
        <v>1</v>
      </c>
      <c r="Q169" s="28" t="b">
        <v>1</v>
      </c>
      <c r="R169" s="28" t="b">
        <v>1</v>
      </c>
    </row>
    <row r="170" spans="1:18" ht="14" hidden="1">
      <c r="A170" s="22">
        <v>33</v>
      </c>
      <c r="B170" s="25"/>
      <c r="C170" s="133">
        <f t="shared" si="7"/>
        <v>4655.2</v>
      </c>
      <c r="D170" s="133">
        <f t="shared" si="8"/>
        <v>4223.2</v>
      </c>
      <c r="E170" s="133">
        <f t="shared" si="9"/>
        <v>3130.4</v>
      </c>
      <c r="F170" s="133">
        <f t="shared" si="10"/>
        <v>2328.8000000000002</v>
      </c>
      <c r="G170" s="263"/>
      <c r="I170" s="133">
        <v>5819</v>
      </c>
      <c r="J170" s="133">
        <v>5279</v>
      </c>
      <c r="K170" s="133">
        <v>3913</v>
      </c>
      <c r="L170" s="133">
        <v>2911</v>
      </c>
      <c r="O170" s="28" t="b">
        <v>1</v>
      </c>
      <c r="P170" s="28" t="b">
        <v>1</v>
      </c>
      <c r="Q170" s="28" t="b">
        <v>1</v>
      </c>
      <c r="R170" s="28" t="b">
        <v>1</v>
      </c>
    </row>
    <row r="171" spans="1:18" ht="14" hidden="1">
      <c r="A171" s="22">
        <v>34</v>
      </c>
      <c r="B171" s="25"/>
      <c r="C171" s="133">
        <f t="shared" si="7"/>
        <v>4655.2</v>
      </c>
      <c r="D171" s="133">
        <f t="shared" si="8"/>
        <v>4223.2</v>
      </c>
      <c r="E171" s="133">
        <f t="shared" si="9"/>
        <v>3130.4</v>
      </c>
      <c r="F171" s="133">
        <f t="shared" si="10"/>
        <v>2328.8000000000002</v>
      </c>
      <c r="G171" s="263"/>
      <c r="I171" s="133">
        <v>5819</v>
      </c>
      <c r="J171" s="133">
        <v>5279</v>
      </c>
      <c r="K171" s="133">
        <v>3913</v>
      </c>
      <c r="L171" s="133">
        <v>2911</v>
      </c>
      <c r="O171" s="28" t="b">
        <v>1</v>
      </c>
      <c r="P171" s="28" t="b">
        <v>1</v>
      </c>
      <c r="Q171" s="28" t="b">
        <v>1</v>
      </c>
      <c r="R171" s="28" t="b">
        <v>1</v>
      </c>
    </row>
    <row r="172" spans="1:18" ht="14" hidden="1">
      <c r="A172" s="22">
        <v>35</v>
      </c>
      <c r="B172" s="25"/>
      <c r="C172" s="133">
        <f t="shared" si="7"/>
        <v>5195.2000000000007</v>
      </c>
      <c r="D172" s="133">
        <f t="shared" si="8"/>
        <v>4716</v>
      </c>
      <c r="E172" s="133">
        <f t="shared" si="9"/>
        <v>3460</v>
      </c>
      <c r="F172" s="133">
        <f t="shared" si="10"/>
        <v>2572.8000000000002</v>
      </c>
      <c r="G172" s="263"/>
      <c r="I172" s="133">
        <v>6494</v>
      </c>
      <c r="J172" s="133">
        <v>5895</v>
      </c>
      <c r="K172" s="133">
        <v>4325</v>
      </c>
      <c r="L172" s="133">
        <v>3216</v>
      </c>
      <c r="O172" s="28" t="b">
        <v>1</v>
      </c>
      <c r="P172" s="28" t="b">
        <v>1</v>
      </c>
      <c r="Q172" s="28" t="b">
        <v>1</v>
      </c>
      <c r="R172" s="28" t="b">
        <v>1</v>
      </c>
    </row>
    <row r="173" spans="1:18" ht="14" hidden="1">
      <c r="A173" s="22">
        <v>36</v>
      </c>
      <c r="B173" s="25"/>
      <c r="C173" s="133">
        <f t="shared" si="7"/>
        <v>5195.2000000000007</v>
      </c>
      <c r="D173" s="133">
        <f t="shared" si="8"/>
        <v>4716</v>
      </c>
      <c r="E173" s="133">
        <f t="shared" si="9"/>
        <v>3460</v>
      </c>
      <c r="F173" s="133">
        <f t="shared" si="10"/>
        <v>2572.8000000000002</v>
      </c>
      <c r="G173" s="263"/>
      <c r="I173" s="133">
        <v>6494</v>
      </c>
      <c r="J173" s="133">
        <v>5895</v>
      </c>
      <c r="K173" s="133">
        <v>4325</v>
      </c>
      <c r="L173" s="133">
        <v>3216</v>
      </c>
      <c r="O173" s="28" t="b">
        <v>1</v>
      </c>
      <c r="P173" s="28" t="b">
        <v>1</v>
      </c>
      <c r="Q173" s="28" t="b">
        <v>1</v>
      </c>
      <c r="R173" s="28" t="b">
        <v>1</v>
      </c>
    </row>
    <row r="174" spans="1:18" ht="14" hidden="1">
      <c r="A174" s="22">
        <v>37</v>
      </c>
      <c r="B174" s="25"/>
      <c r="C174" s="133">
        <f t="shared" si="7"/>
        <v>5195.2000000000007</v>
      </c>
      <c r="D174" s="133">
        <f t="shared" si="8"/>
        <v>4716</v>
      </c>
      <c r="E174" s="133">
        <f t="shared" si="9"/>
        <v>3460</v>
      </c>
      <c r="F174" s="133">
        <f t="shared" si="10"/>
        <v>2572.8000000000002</v>
      </c>
      <c r="G174" s="263"/>
      <c r="I174" s="133">
        <v>6494</v>
      </c>
      <c r="J174" s="133">
        <v>5895</v>
      </c>
      <c r="K174" s="133">
        <v>4325</v>
      </c>
      <c r="L174" s="133">
        <v>3216</v>
      </c>
      <c r="O174" s="28" t="b">
        <v>1</v>
      </c>
      <c r="P174" s="28" t="b">
        <v>1</v>
      </c>
      <c r="Q174" s="28" t="b">
        <v>1</v>
      </c>
      <c r="R174" s="28" t="b">
        <v>1</v>
      </c>
    </row>
    <row r="175" spans="1:18" ht="14" hidden="1">
      <c r="A175" s="22">
        <v>38</v>
      </c>
      <c r="B175" s="25"/>
      <c r="C175" s="133">
        <f t="shared" si="7"/>
        <v>5195.2000000000007</v>
      </c>
      <c r="D175" s="133">
        <f t="shared" si="8"/>
        <v>4716</v>
      </c>
      <c r="E175" s="133">
        <f t="shared" si="9"/>
        <v>3460</v>
      </c>
      <c r="F175" s="133">
        <f t="shared" si="10"/>
        <v>2572.8000000000002</v>
      </c>
      <c r="G175" s="263"/>
      <c r="I175" s="133">
        <v>6494</v>
      </c>
      <c r="J175" s="133">
        <v>5895</v>
      </c>
      <c r="K175" s="133">
        <v>4325</v>
      </c>
      <c r="L175" s="133">
        <v>3216</v>
      </c>
      <c r="O175" s="28" t="b">
        <v>1</v>
      </c>
      <c r="P175" s="28" t="b">
        <v>1</v>
      </c>
      <c r="Q175" s="28" t="b">
        <v>1</v>
      </c>
      <c r="R175" s="28" t="b">
        <v>1</v>
      </c>
    </row>
    <row r="176" spans="1:18" ht="14" hidden="1">
      <c r="A176" s="22">
        <v>39</v>
      </c>
      <c r="B176" s="25"/>
      <c r="C176" s="133">
        <f t="shared" si="7"/>
        <v>5195.2000000000007</v>
      </c>
      <c r="D176" s="133">
        <f t="shared" si="8"/>
        <v>4716</v>
      </c>
      <c r="E176" s="133">
        <f t="shared" si="9"/>
        <v>3460</v>
      </c>
      <c r="F176" s="133">
        <f t="shared" si="10"/>
        <v>2572.8000000000002</v>
      </c>
      <c r="G176" s="263"/>
      <c r="I176" s="133">
        <v>6494</v>
      </c>
      <c r="J176" s="133">
        <v>5895</v>
      </c>
      <c r="K176" s="133">
        <v>4325</v>
      </c>
      <c r="L176" s="133">
        <v>3216</v>
      </c>
      <c r="O176" s="28" t="b">
        <v>1</v>
      </c>
      <c r="P176" s="28" t="b">
        <v>1</v>
      </c>
      <c r="Q176" s="28" t="b">
        <v>1</v>
      </c>
      <c r="R176" s="28" t="b">
        <v>1</v>
      </c>
    </row>
    <row r="177" spans="1:18" ht="14" hidden="1">
      <c r="A177" s="22">
        <v>40</v>
      </c>
      <c r="B177" s="25"/>
      <c r="C177" s="133">
        <f t="shared" si="7"/>
        <v>5821.6</v>
      </c>
      <c r="D177" s="133">
        <f t="shared" si="8"/>
        <v>5284</v>
      </c>
      <c r="E177" s="133">
        <f t="shared" si="9"/>
        <v>3846.4</v>
      </c>
      <c r="F177" s="133">
        <f t="shared" si="10"/>
        <v>2861.6000000000004</v>
      </c>
      <c r="G177" s="263"/>
      <c r="I177" s="133">
        <v>7277</v>
      </c>
      <c r="J177" s="133">
        <v>6605</v>
      </c>
      <c r="K177" s="133">
        <v>4808</v>
      </c>
      <c r="L177" s="133">
        <v>3577</v>
      </c>
      <c r="O177" s="28" t="b">
        <v>1</v>
      </c>
      <c r="P177" s="28" t="b">
        <v>1</v>
      </c>
      <c r="Q177" s="28" t="b">
        <v>1</v>
      </c>
      <c r="R177" s="28" t="b">
        <v>1</v>
      </c>
    </row>
    <row r="178" spans="1:18" ht="14" hidden="1">
      <c r="A178" s="22">
        <v>41</v>
      </c>
      <c r="B178" s="25"/>
      <c r="C178" s="133">
        <f t="shared" si="7"/>
        <v>5821.6</v>
      </c>
      <c r="D178" s="133">
        <f t="shared" si="8"/>
        <v>5284</v>
      </c>
      <c r="E178" s="133">
        <f t="shared" si="9"/>
        <v>3846.4</v>
      </c>
      <c r="F178" s="133">
        <f t="shared" si="10"/>
        <v>2861.6000000000004</v>
      </c>
      <c r="G178" s="263"/>
      <c r="I178" s="133">
        <v>7277</v>
      </c>
      <c r="J178" s="133">
        <v>6605</v>
      </c>
      <c r="K178" s="133">
        <v>4808</v>
      </c>
      <c r="L178" s="133">
        <v>3577</v>
      </c>
      <c r="O178" s="28" t="b">
        <v>1</v>
      </c>
      <c r="P178" s="28" t="b">
        <v>1</v>
      </c>
      <c r="Q178" s="28" t="b">
        <v>1</v>
      </c>
      <c r="R178" s="28" t="b">
        <v>1</v>
      </c>
    </row>
    <row r="179" spans="1:18" ht="14" hidden="1">
      <c r="A179" s="22">
        <v>42</v>
      </c>
      <c r="B179" s="25"/>
      <c r="C179" s="133">
        <f t="shared" si="7"/>
        <v>5821.6</v>
      </c>
      <c r="D179" s="133">
        <f t="shared" si="8"/>
        <v>5284</v>
      </c>
      <c r="E179" s="133">
        <f t="shared" si="9"/>
        <v>3846.4</v>
      </c>
      <c r="F179" s="133">
        <f t="shared" si="10"/>
        <v>2861.6000000000004</v>
      </c>
      <c r="G179" s="263"/>
      <c r="I179" s="133">
        <v>7277</v>
      </c>
      <c r="J179" s="133">
        <v>6605</v>
      </c>
      <c r="K179" s="133">
        <v>4808</v>
      </c>
      <c r="L179" s="133">
        <v>3577</v>
      </c>
      <c r="O179" s="28" t="b">
        <v>1</v>
      </c>
      <c r="P179" s="28" t="b">
        <v>1</v>
      </c>
      <c r="Q179" s="28" t="b">
        <v>1</v>
      </c>
      <c r="R179" s="28" t="b">
        <v>1</v>
      </c>
    </row>
    <row r="180" spans="1:18" ht="14" hidden="1">
      <c r="A180" s="22">
        <v>43</v>
      </c>
      <c r="B180" s="25"/>
      <c r="C180" s="133">
        <f t="shared" si="7"/>
        <v>5821.6</v>
      </c>
      <c r="D180" s="133">
        <f t="shared" si="8"/>
        <v>5284</v>
      </c>
      <c r="E180" s="133">
        <f t="shared" si="9"/>
        <v>3846.4</v>
      </c>
      <c r="F180" s="133">
        <f t="shared" si="10"/>
        <v>2861.6000000000004</v>
      </c>
      <c r="G180" s="263"/>
      <c r="I180" s="133">
        <v>7277</v>
      </c>
      <c r="J180" s="133">
        <v>6605</v>
      </c>
      <c r="K180" s="133">
        <v>4808</v>
      </c>
      <c r="L180" s="133">
        <v>3577</v>
      </c>
      <c r="O180" s="28" t="b">
        <v>1</v>
      </c>
      <c r="P180" s="28" t="b">
        <v>1</v>
      </c>
      <c r="Q180" s="28" t="b">
        <v>1</v>
      </c>
      <c r="R180" s="28" t="b">
        <v>1</v>
      </c>
    </row>
    <row r="181" spans="1:18" ht="14" hidden="1">
      <c r="A181" s="22">
        <v>44</v>
      </c>
      <c r="B181" s="25"/>
      <c r="C181" s="133">
        <f t="shared" si="7"/>
        <v>5821.6</v>
      </c>
      <c r="D181" s="133">
        <f t="shared" si="8"/>
        <v>5284</v>
      </c>
      <c r="E181" s="133">
        <f t="shared" si="9"/>
        <v>3846.4</v>
      </c>
      <c r="F181" s="133">
        <f t="shared" si="10"/>
        <v>2861.6000000000004</v>
      </c>
      <c r="G181" s="263"/>
      <c r="I181" s="133">
        <v>7277</v>
      </c>
      <c r="J181" s="133">
        <v>6605</v>
      </c>
      <c r="K181" s="133">
        <v>4808</v>
      </c>
      <c r="L181" s="133">
        <v>3577</v>
      </c>
      <c r="O181" s="28" t="b">
        <v>1</v>
      </c>
      <c r="P181" s="28" t="b">
        <v>1</v>
      </c>
      <c r="Q181" s="28" t="b">
        <v>1</v>
      </c>
      <c r="R181" s="28" t="b">
        <v>1</v>
      </c>
    </row>
    <row r="182" spans="1:18" ht="14" hidden="1">
      <c r="A182" s="22">
        <v>45</v>
      </c>
      <c r="B182" s="25"/>
      <c r="C182" s="133">
        <f t="shared" si="7"/>
        <v>6516</v>
      </c>
      <c r="D182" s="133">
        <f t="shared" si="8"/>
        <v>5914.4000000000005</v>
      </c>
      <c r="E182" s="133">
        <f t="shared" si="9"/>
        <v>4281.6000000000004</v>
      </c>
      <c r="F182" s="133">
        <f t="shared" si="10"/>
        <v>3184.8</v>
      </c>
      <c r="G182" s="263"/>
      <c r="I182" s="133">
        <v>8145</v>
      </c>
      <c r="J182" s="133">
        <v>7393</v>
      </c>
      <c r="K182" s="133">
        <v>5352</v>
      </c>
      <c r="L182" s="133">
        <v>3981</v>
      </c>
      <c r="O182" s="28" t="b">
        <v>1</v>
      </c>
      <c r="P182" s="28" t="b">
        <v>1</v>
      </c>
      <c r="Q182" s="28" t="b">
        <v>1</v>
      </c>
      <c r="R182" s="28" t="b">
        <v>1</v>
      </c>
    </row>
    <row r="183" spans="1:18" ht="14" hidden="1">
      <c r="A183" s="22">
        <v>46</v>
      </c>
      <c r="B183" s="25"/>
      <c r="C183" s="133">
        <f t="shared" si="7"/>
        <v>6516</v>
      </c>
      <c r="D183" s="133">
        <f t="shared" si="8"/>
        <v>5914.4000000000005</v>
      </c>
      <c r="E183" s="133">
        <f t="shared" si="9"/>
        <v>4281.6000000000004</v>
      </c>
      <c r="F183" s="133">
        <f t="shared" si="10"/>
        <v>3184.8</v>
      </c>
      <c r="G183" s="263"/>
      <c r="I183" s="133">
        <v>8145</v>
      </c>
      <c r="J183" s="133">
        <v>7393</v>
      </c>
      <c r="K183" s="133">
        <v>5352</v>
      </c>
      <c r="L183" s="133">
        <v>3981</v>
      </c>
      <c r="O183" s="28" t="b">
        <v>1</v>
      </c>
      <c r="P183" s="28" t="b">
        <v>1</v>
      </c>
      <c r="Q183" s="28" t="b">
        <v>1</v>
      </c>
      <c r="R183" s="28" t="b">
        <v>1</v>
      </c>
    </row>
    <row r="184" spans="1:18" ht="14" hidden="1">
      <c r="A184" s="22">
        <v>47</v>
      </c>
      <c r="B184" s="25"/>
      <c r="C184" s="133">
        <f t="shared" si="7"/>
        <v>6516</v>
      </c>
      <c r="D184" s="133">
        <f t="shared" si="8"/>
        <v>5914.4000000000005</v>
      </c>
      <c r="E184" s="133">
        <f t="shared" si="9"/>
        <v>4281.6000000000004</v>
      </c>
      <c r="F184" s="133">
        <f t="shared" si="10"/>
        <v>3184.8</v>
      </c>
      <c r="G184" s="263"/>
      <c r="I184" s="133">
        <v>8145</v>
      </c>
      <c r="J184" s="133">
        <v>7393</v>
      </c>
      <c r="K184" s="133">
        <v>5352</v>
      </c>
      <c r="L184" s="133">
        <v>3981</v>
      </c>
      <c r="O184" s="28" t="b">
        <v>1</v>
      </c>
      <c r="P184" s="28" t="b">
        <v>1</v>
      </c>
      <c r="Q184" s="28" t="b">
        <v>1</v>
      </c>
      <c r="R184" s="28" t="b">
        <v>1</v>
      </c>
    </row>
    <row r="185" spans="1:18" ht="14" hidden="1">
      <c r="A185" s="22">
        <v>48</v>
      </c>
      <c r="B185" s="25"/>
      <c r="C185" s="133">
        <f t="shared" si="7"/>
        <v>6516</v>
      </c>
      <c r="D185" s="133">
        <f t="shared" si="8"/>
        <v>5914.4000000000005</v>
      </c>
      <c r="E185" s="133">
        <f t="shared" si="9"/>
        <v>4281.6000000000004</v>
      </c>
      <c r="F185" s="133">
        <f t="shared" si="10"/>
        <v>3184.8</v>
      </c>
      <c r="G185" s="263"/>
      <c r="I185" s="133">
        <v>8145</v>
      </c>
      <c r="J185" s="133">
        <v>7393</v>
      </c>
      <c r="K185" s="133">
        <v>5352</v>
      </c>
      <c r="L185" s="133">
        <v>3981</v>
      </c>
      <c r="O185" s="28" t="b">
        <v>1</v>
      </c>
      <c r="P185" s="28" t="b">
        <v>1</v>
      </c>
      <c r="Q185" s="28" t="b">
        <v>1</v>
      </c>
      <c r="R185" s="28" t="b">
        <v>1</v>
      </c>
    </row>
    <row r="186" spans="1:18" ht="14" hidden="1">
      <c r="A186" s="22">
        <v>49</v>
      </c>
      <c r="B186" s="25"/>
      <c r="C186" s="133">
        <f t="shared" si="7"/>
        <v>6516</v>
      </c>
      <c r="D186" s="133">
        <f t="shared" si="8"/>
        <v>5914.4000000000005</v>
      </c>
      <c r="E186" s="133">
        <f t="shared" si="9"/>
        <v>4281.6000000000004</v>
      </c>
      <c r="F186" s="133">
        <f t="shared" si="10"/>
        <v>3184.8</v>
      </c>
      <c r="G186" s="263"/>
      <c r="I186" s="133">
        <v>8145</v>
      </c>
      <c r="J186" s="133">
        <v>7393</v>
      </c>
      <c r="K186" s="133">
        <v>5352</v>
      </c>
      <c r="L186" s="133">
        <v>3981</v>
      </c>
      <c r="O186" s="28" t="b">
        <v>1</v>
      </c>
      <c r="P186" s="28" t="b">
        <v>1</v>
      </c>
      <c r="Q186" s="28" t="b">
        <v>1</v>
      </c>
      <c r="R186" s="28" t="b">
        <v>1</v>
      </c>
    </row>
    <row r="187" spans="1:18" ht="14" hidden="1">
      <c r="A187" s="22">
        <v>50</v>
      </c>
      <c r="B187" s="25"/>
      <c r="C187" s="133">
        <f t="shared" ref="C187:C218" si="11">I187*$K$5</f>
        <v>7297.6</v>
      </c>
      <c r="D187" s="133">
        <f t="shared" ref="D187:D218" si="12">J187*$K$5</f>
        <v>6622.4000000000005</v>
      </c>
      <c r="E187" s="133">
        <f t="shared" ref="E187:E218" si="13">K187*$K$5</f>
        <v>4776</v>
      </c>
      <c r="F187" s="133">
        <f t="shared" ref="F187:F218" si="14">L187*$K$5</f>
        <v>3552.8</v>
      </c>
      <c r="G187" s="263"/>
      <c r="I187" s="133">
        <v>9122</v>
      </c>
      <c r="J187" s="133">
        <v>8278</v>
      </c>
      <c r="K187" s="133">
        <v>5970</v>
      </c>
      <c r="L187" s="133">
        <v>4441</v>
      </c>
      <c r="O187" s="28" t="b">
        <v>1</v>
      </c>
      <c r="P187" s="28" t="b">
        <v>1</v>
      </c>
      <c r="Q187" s="28" t="b">
        <v>1</v>
      </c>
      <c r="R187" s="28" t="b">
        <v>1</v>
      </c>
    </row>
    <row r="188" spans="1:18" ht="14" hidden="1">
      <c r="A188" s="22">
        <v>51</v>
      </c>
      <c r="B188" s="25"/>
      <c r="C188" s="133">
        <f t="shared" si="11"/>
        <v>7297.6</v>
      </c>
      <c r="D188" s="133">
        <f t="shared" si="12"/>
        <v>6622.4000000000005</v>
      </c>
      <c r="E188" s="133">
        <f t="shared" si="13"/>
        <v>4776</v>
      </c>
      <c r="F188" s="133">
        <f t="shared" si="14"/>
        <v>3552.8</v>
      </c>
      <c r="G188" s="263"/>
      <c r="I188" s="133">
        <v>9122</v>
      </c>
      <c r="J188" s="133">
        <v>8278</v>
      </c>
      <c r="K188" s="133">
        <v>5970</v>
      </c>
      <c r="L188" s="133">
        <v>4441</v>
      </c>
      <c r="O188" s="28" t="b">
        <v>1</v>
      </c>
      <c r="P188" s="28" t="b">
        <v>1</v>
      </c>
      <c r="Q188" s="28" t="b">
        <v>1</v>
      </c>
      <c r="R188" s="28" t="b">
        <v>1</v>
      </c>
    </row>
    <row r="189" spans="1:18" ht="14" hidden="1">
      <c r="A189" s="22">
        <v>52</v>
      </c>
      <c r="B189" s="25"/>
      <c r="C189" s="133">
        <f t="shared" si="11"/>
        <v>7297.6</v>
      </c>
      <c r="D189" s="133">
        <f t="shared" si="12"/>
        <v>6622.4000000000005</v>
      </c>
      <c r="E189" s="133">
        <f t="shared" si="13"/>
        <v>4776</v>
      </c>
      <c r="F189" s="133">
        <f t="shared" si="14"/>
        <v>3552.8</v>
      </c>
      <c r="G189" s="263"/>
      <c r="I189" s="133">
        <v>9122</v>
      </c>
      <c r="J189" s="133">
        <v>8278</v>
      </c>
      <c r="K189" s="133">
        <v>5970</v>
      </c>
      <c r="L189" s="133">
        <v>4441</v>
      </c>
      <c r="O189" s="28" t="b">
        <v>1</v>
      </c>
      <c r="P189" s="28" t="b">
        <v>1</v>
      </c>
      <c r="Q189" s="28" t="b">
        <v>1</v>
      </c>
      <c r="R189" s="28" t="b">
        <v>1</v>
      </c>
    </row>
    <row r="190" spans="1:18" ht="14" hidden="1">
      <c r="A190" s="22">
        <v>53</v>
      </c>
      <c r="B190" s="25"/>
      <c r="C190" s="133">
        <f t="shared" si="11"/>
        <v>7297.6</v>
      </c>
      <c r="D190" s="133">
        <f t="shared" si="12"/>
        <v>6622.4000000000005</v>
      </c>
      <c r="E190" s="133">
        <f t="shared" si="13"/>
        <v>4776</v>
      </c>
      <c r="F190" s="133">
        <f t="shared" si="14"/>
        <v>3552.8</v>
      </c>
      <c r="G190" s="263"/>
      <c r="I190" s="133">
        <v>9122</v>
      </c>
      <c r="J190" s="133">
        <v>8278</v>
      </c>
      <c r="K190" s="133">
        <v>5970</v>
      </c>
      <c r="L190" s="133">
        <v>4441</v>
      </c>
      <c r="O190" s="28" t="b">
        <v>1</v>
      </c>
      <c r="P190" s="28" t="b">
        <v>1</v>
      </c>
      <c r="Q190" s="28" t="b">
        <v>1</v>
      </c>
      <c r="R190" s="28" t="b">
        <v>1</v>
      </c>
    </row>
    <row r="191" spans="1:18" ht="14" hidden="1">
      <c r="A191" s="22">
        <v>54</v>
      </c>
      <c r="B191" s="25"/>
      <c r="C191" s="133">
        <f t="shared" si="11"/>
        <v>7297.6</v>
      </c>
      <c r="D191" s="133">
        <f t="shared" si="12"/>
        <v>6622.4000000000005</v>
      </c>
      <c r="E191" s="133">
        <f t="shared" si="13"/>
        <v>4776</v>
      </c>
      <c r="F191" s="133">
        <f t="shared" si="14"/>
        <v>3552.8</v>
      </c>
      <c r="G191" s="263"/>
      <c r="I191" s="133">
        <v>9122</v>
      </c>
      <c r="J191" s="133">
        <v>8278</v>
      </c>
      <c r="K191" s="133">
        <v>5970</v>
      </c>
      <c r="L191" s="133">
        <v>4441</v>
      </c>
      <c r="O191" s="28" t="b">
        <v>1</v>
      </c>
      <c r="P191" s="28" t="b">
        <v>1</v>
      </c>
      <c r="Q191" s="28" t="b">
        <v>1</v>
      </c>
      <c r="R191" s="28" t="b">
        <v>1</v>
      </c>
    </row>
    <row r="192" spans="1:18" ht="14" hidden="1">
      <c r="A192" s="22">
        <v>55</v>
      </c>
      <c r="B192" s="25"/>
      <c r="C192" s="133">
        <f t="shared" si="11"/>
        <v>8159.2000000000007</v>
      </c>
      <c r="D192" s="133">
        <f t="shared" si="12"/>
        <v>7404.8</v>
      </c>
      <c r="E192" s="133">
        <f t="shared" si="13"/>
        <v>5325.6</v>
      </c>
      <c r="F192" s="133">
        <f t="shared" si="14"/>
        <v>3962.4</v>
      </c>
      <c r="G192" s="263"/>
      <c r="I192" s="133">
        <v>10199</v>
      </c>
      <c r="J192" s="133">
        <v>9256</v>
      </c>
      <c r="K192" s="133">
        <v>6657</v>
      </c>
      <c r="L192" s="133">
        <v>4953</v>
      </c>
      <c r="O192" s="28" t="b">
        <v>1</v>
      </c>
      <c r="P192" s="28" t="b">
        <v>1</v>
      </c>
      <c r="Q192" s="28" t="b">
        <v>1</v>
      </c>
      <c r="R192" s="28" t="b">
        <v>1</v>
      </c>
    </row>
    <row r="193" spans="1:18" ht="14" hidden="1">
      <c r="A193" s="22">
        <v>56</v>
      </c>
      <c r="B193" s="25"/>
      <c r="C193" s="133">
        <f t="shared" si="11"/>
        <v>8159.2000000000007</v>
      </c>
      <c r="D193" s="133">
        <f t="shared" si="12"/>
        <v>7404.8</v>
      </c>
      <c r="E193" s="133">
        <f t="shared" si="13"/>
        <v>5325.6</v>
      </c>
      <c r="F193" s="133">
        <f t="shared" si="14"/>
        <v>3962.4</v>
      </c>
      <c r="G193" s="263"/>
      <c r="I193" s="133">
        <v>10199</v>
      </c>
      <c r="J193" s="133">
        <v>9256</v>
      </c>
      <c r="K193" s="133">
        <v>6657</v>
      </c>
      <c r="L193" s="133">
        <v>4953</v>
      </c>
      <c r="O193" s="28" t="b">
        <v>1</v>
      </c>
      <c r="P193" s="28" t="b">
        <v>1</v>
      </c>
      <c r="Q193" s="28" t="b">
        <v>1</v>
      </c>
      <c r="R193" s="28" t="b">
        <v>1</v>
      </c>
    </row>
    <row r="194" spans="1:18" ht="14" hidden="1">
      <c r="A194" s="22">
        <v>57</v>
      </c>
      <c r="B194" s="25"/>
      <c r="C194" s="133">
        <f t="shared" si="11"/>
        <v>8159.2000000000007</v>
      </c>
      <c r="D194" s="133">
        <f t="shared" si="12"/>
        <v>7404.8</v>
      </c>
      <c r="E194" s="133">
        <f t="shared" si="13"/>
        <v>5325.6</v>
      </c>
      <c r="F194" s="133">
        <f t="shared" si="14"/>
        <v>3962.4</v>
      </c>
      <c r="G194" s="263"/>
      <c r="I194" s="133">
        <v>10199</v>
      </c>
      <c r="J194" s="133">
        <v>9256</v>
      </c>
      <c r="K194" s="133">
        <v>6657</v>
      </c>
      <c r="L194" s="133">
        <v>4953</v>
      </c>
      <c r="O194" s="28" t="b">
        <v>1</v>
      </c>
      <c r="P194" s="28" t="b">
        <v>1</v>
      </c>
      <c r="Q194" s="28" t="b">
        <v>1</v>
      </c>
      <c r="R194" s="28" t="b">
        <v>1</v>
      </c>
    </row>
    <row r="195" spans="1:18" ht="14" hidden="1">
      <c r="A195" s="22">
        <v>58</v>
      </c>
      <c r="B195" s="25"/>
      <c r="C195" s="133">
        <f t="shared" si="11"/>
        <v>8159.2000000000007</v>
      </c>
      <c r="D195" s="133">
        <f t="shared" si="12"/>
        <v>7404.8</v>
      </c>
      <c r="E195" s="133">
        <f t="shared" si="13"/>
        <v>5325.6</v>
      </c>
      <c r="F195" s="133">
        <f t="shared" si="14"/>
        <v>3962.4</v>
      </c>
      <c r="G195" s="263"/>
      <c r="I195" s="133">
        <v>10199</v>
      </c>
      <c r="J195" s="133">
        <v>9256</v>
      </c>
      <c r="K195" s="133">
        <v>6657</v>
      </c>
      <c r="L195" s="133">
        <v>4953</v>
      </c>
      <c r="O195" s="28" t="b">
        <v>1</v>
      </c>
      <c r="P195" s="28" t="b">
        <v>1</v>
      </c>
      <c r="Q195" s="28" t="b">
        <v>1</v>
      </c>
      <c r="R195" s="28" t="b">
        <v>1</v>
      </c>
    </row>
    <row r="196" spans="1:18" ht="14" hidden="1">
      <c r="A196" s="22">
        <v>59</v>
      </c>
      <c r="B196" s="25"/>
      <c r="C196" s="133">
        <f t="shared" si="11"/>
        <v>8159.2000000000007</v>
      </c>
      <c r="D196" s="133">
        <f t="shared" si="12"/>
        <v>7404.8</v>
      </c>
      <c r="E196" s="133">
        <f t="shared" si="13"/>
        <v>5325.6</v>
      </c>
      <c r="F196" s="133">
        <f t="shared" si="14"/>
        <v>3962.4</v>
      </c>
      <c r="G196" s="263"/>
      <c r="I196" s="133">
        <v>10199</v>
      </c>
      <c r="J196" s="133">
        <v>9256</v>
      </c>
      <c r="K196" s="133">
        <v>6657</v>
      </c>
      <c r="L196" s="133">
        <v>4953</v>
      </c>
      <c r="O196" s="28" t="b">
        <v>1</v>
      </c>
      <c r="P196" s="28" t="b">
        <v>1</v>
      </c>
      <c r="Q196" s="28" t="b">
        <v>1</v>
      </c>
      <c r="R196" s="28" t="b">
        <v>1</v>
      </c>
    </row>
    <row r="197" spans="1:18" ht="14" hidden="1">
      <c r="A197" s="22">
        <v>60</v>
      </c>
      <c r="B197" s="25"/>
      <c r="C197" s="133">
        <f t="shared" si="11"/>
        <v>8732.8000000000011</v>
      </c>
      <c r="D197" s="133">
        <f t="shared" si="12"/>
        <v>7924</v>
      </c>
      <c r="E197" s="133">
        <f t="shared" si="13"/>
        <v>5693.6</v>
      </c>
      <c r="F197" s="133">
        <f t="shared" si="14"/>
        <v>4235.2</v>
      </c>
      <c r="G197" s="263"/>
      <c r="I197" s="133">
        <v>10916</v>
      </c>
      <c r="J197" s="133">
        <v>9905</v>
      </c>
      <c r="K197" s="133">
        <v>7117</v>
      </c>
      <c r="L197" s="133">
        <v>5294</v>
      </c>
      <c r="O197" s="28" t="b">
        <v>1</v>
      </c>
      <c r="P197" s="28" t="b">
        <v>1</v>
      </c>
      <c r="Q197" s="28" t="b">
        <v>1</v>
      </c>
      <c r="R197" s="28" t="b">
        <v>1</v>
      </c>
    </row>
    <row r="198" spans="1:18" ht="14" hidden="1">
      <c r="A198" s="22">
        <v>61</v>
      </c>
      <c r="B198" s="25"/>
      <c r="C198" s="133">
        <f t="shared" si="11"/>
        <v>9732</v>
      </c>
      <c r="D198" s="133">
        <f t="shared" si="12"/>
        <v>8831.2000000000007</v>
      </c>
      <c r="E198" s="133">
        <f t="shared" si="13"/>
        <v>6336</v>
      </c>
      <c r="F198" s="133">
        <f t="shared" si="14"/>
        <v>4713.6000000000004</v>
      </c>
      <c r="G198" s="263"/>
      <c r="I198" s="133">
        <v>12165</v>
      </c>
      <c r="J198" s="133">
        <v>11039</v>
      </c>
      <c r="K198" s="133">
        <v>7920</v>
      </c>
      <c r="L198" s="133">
        <v>5892</v>
      </c>
      <c r="O198" s="28" t="b">
        <v>1</v>
      </c>
      <c r="P198" s="28" t="b">
        <v>1</v>
      </c>
      <c r="Q198" s="28" t="b">
        <v>1</v>
      </c>
      <c r="R198" s="28" t="b">
        <v>1</v>
      </c>
    </row>
    <row r="199" spans="1:18" ht="14" hidden="1">
      <c r="A199" s="22">
        <v>62</v>
      </c>
      <c r="B199" s="25"/>
      <c r="C199" s="133">
        <f t="shared" si="11"/>
        <v>10809.6</v>
      </c>
      <c r="D199" s="133">
        <f t="shared" si="12"/>
        <v>9812</v>
      </c>
      <c r="E199" s="133">
        <f t="shared" si="13"/>
        <v>7036</v>
      </c>
      <c r="F199" s="133">
        <f t="shared" si="14"/>
        <v>5234.4000000000005</v>
      </c>
      <c r="G199" s="263"/>
      <c r="I199" s="133">
        <v>13512</v>
      </c>
      <c r="J199" s="133">
        <v>12265</v>
      </c>
      <c r="K199" s="133">
        <v>8795</v>
      </c>
      <c r="L199" s="133">
        <v>6543</v>
      </c>
      <c r="O199" s="28" t="b">
        <v>1</v>
      </c>
      <c r="P199" s="28" t="b">
        <v>1</v>
      </c>
      <c r="Q199" s="28" t="b">
        <v>1</v>
      </c>
      <c r="R199" s="28" t="b">
        <v>1</v>
      </c>
    </row>
    <row r="200" spans="1:18" ht="14" hidden="1">
      <c r="A200" s="22">
        <v>63</v>
      </c>
      <c r="B200" s="25"/>
      <c r="C200" s="133">
        <f t="shared" si="11"/>
        <v>11972.800000000001</v>
      </c>
      <c r="D200" s="133">
        <f t="shared" si="12"/>
        <v>10865.6</v>
      </c>
      <c r="E200" s="133">
        <f t="shared" si="13"/>
        <v>7793.6</v>
      </c>
      <c r="F200" s="133">
        <f t="shared" si="14"/>
        <v>5796.8</v>
      </c>
      <c r="G200" s="263"/>
      <c r="I200" s="133">
        <v>14966</v>
      </c>
      <c r="J200" s="133">
        <v>13582</v>
      </c>
      <c r="K200" s="133">
        <v>9742</v>
      </c>
      <c r="L200" s="133">
        <v>7246</v>
      </c>
      <c r="O200" s="28" t="b">
        <v>1</v>
      </c>
      <c r="P200" s="28" t="b">
        <v>1</v>
      </c>
      <c r="Q200" s="28" t="b">
        <v>1</v>
      </c>
      <c r="R200" s="28" t="b">
        <v>1</v>
      </c>
    </row>
    <row r="201" spans="1:18" ht="14" hidden="1">
      <c r="A201" s="22">
        <v>64</v>
      </c>
      <c r="B201" s="25"/>
      <c r="C201" s="133">
        <f t="shared" si="11"/>
        <v>13216.800000000001</v>
      </c>
      <c r="D201" s="133">
        <f t="shared" si="12"/>
        <v>11993.6</v>
      </c>
      <c r="E201" s="133">
        <f t="shared" si="13"/>
        <v>8606.4</v>
      </c>
      <c r="F201" s="133">
        <f t="shared" si="14"/>
        <v>6402.4000000000005</v>
      </c>
      <c r="G201" s="263"/>
      <c r="I201" s="133">
        <v>16521</v>
      </c>
      <c r="J201" s="133">
        <v>14992</v>
      </c>
      <c r="K201" s="133">
        <v>10758</v>
      </c>
      <c r="L201" s="133">
        <v>8003</v>
      </c>
      <c r="O201" s="28" t="b">
        <v>1</v>
      </c>
      <c r="P201" s="28" t="b">
        <v>1</v>
      </c>
      <c r="Q201" s="28" t="b">
        <v>1</v>
      </c>
      <c r="R201" s="28" t="b">
        <v>1</v>
      </c>
    </row>
    <row r="202" spans="1:18" ht="14" hidden="1">
      <c r="A202" s="22">
        <v>65</v>
      </c>
      <c r="B202" s="25"/>
      <c r="C202" s="133">
        <f t="shared" si="11"/>
        <v>14541.6</v>
      </c>
      <c r="D202" s="133">
        <f t="shared" si="12"/>
        <v>13195.2</v>
      </c>
      <c r="E202" s="133">
        <f t="shared" si="13"/>
        <v>9474.4</v>
      </c>
      <c r="F202" s="133">
        <f t="shared" si="14"/>
        <v>7048</v>
      </c>
      <c r="G202" s="263"/>
      <c r="I202" s="133">
        <v>18177</v>
      </c>
      <c r="J202" s="133">
        <v>16494</v>
      </c>
      <c r="K202" s="133">
        <v>11843</v>
      </c>
      <c r="L202" s="133">
        <v>8810</v>
      </c>
      <c r="O202" s="28" t="b">
        <v>1</v>
      </c>
      <c r="P202" s="28" t="b">
        <v>1</v>
      </c>
      <c r="Q202" s="28" t="b">
        <v>1</v>
      </c>
      <c r="R202" s="28" t="b">
        <v>1</v>
      </c>
    </row>
    <row r="203" spans="1:18" ht="14" hidden="1">
      <c r="A203" s="22">
        <v>66</v>
      </c>
      <c r="B203" s="25"/>
      <c r="C203" s="133">
        <f t="shared" si="11"/>
        <v>15949.6</v>
      </c>
      <c r="D203" s="133">
        <f t="shared" si="12"/>
        <v>14472.800000000001</v>
      </c>
      <c r="E203" s="133">
        <f t="shared" si="13"/>
        <v>10400</v>
      </c>
      <c r="F203" s="133">
        <f t="shared" si="14"/>
        <v>7736.8</v>
      </c>
      <c r="G203" s="263"/>
      <c r="I203" s="133">
        <v>19937</v>
      </c>
      <c r="J203" s="133">
        <v>18091</v>
      </c>
      <c r="K203" s="133">
        <v>13000</v>
      </c>
      <c r="L203" s="133">
        <v>9671</v>
      </c>
      <c r="O203" s="28" t="b">
        <v>1</v>
      </c>
      <c r="P203" s="28" t="b">
        <v>1</v>
      </c>
      <c r="Q203" s="28" t="b">
        <v>1</v>
      </c>
      <c r="R203" s="28" t="b">
        <v>1</v>
      </c>
    </row>
    <row r="204" spans="1:18" ht="14" hidden="1">
      <c r="A204" s="22">
        <v>67</v>
      </c>
      <c r="B204" s="25"/>
      <c r="C204" s="133">
        <f t="shared" si="11"/>
        <v>17436.8</v>
      </c>
      <c r="D204" s="133">
        <f t="shared" si="12"/>
        <v>15824</v>
      </c>
      <c r="E204" s="133">
        <f t="shared" si="13"/>
        <v>11380</v>
      </c>
      <c r="F204" s="133">
        <f t="shared" si="14"/>
        <v>8466.4</v>
      </c>
      <c r="G204" s="263"/>
      <c r="I204" s="133">
        <v>21796</v>
      </c>
      <c r="J204" s="133">
        <v>19780</v>
      </c>
      <c r="K204" s="133">
        <v>14225</v>
      </c>
      <c r="L204" s="133">
        <v>10583</v>
      </c>
      <c r="O204" s="28" t="b">
        <v>1</v>
      </c>
      <c r="P204" s="28" t="b">
        <v>1</v>
      </c>
      <c r="Q204" s="28" t="b">
        <v>1</v>
      </c>
      <c r="R204" s="28" t="b">
        <v>1</v>
      </c>
    </row>
    <row r="205" spans="1:18" ht="14" hidden="1">
      <c r="A205" s="22">
        <v>68</v>
      </c>
      <c r="B205" s="25"/>
      <c r="C205" s="133">
        <f t="shared" si="11"/>
        <v>19005.600000000002</v>
      </c>
      <c r="D205" s="133">
        <f t="shared" si="12"/>
        <v>17249.600000000002</v>
      </c>
      <c r="E205" s="133">
        <f t="shared" si="13"/>
        <v>12417.6</v>
      </c>
      <c r="F205" s="133">
        <f t="shared" si="14"/>
        <v>9236.8000000000011</v>
      </c>
      <c r="G205" s="263"/>
      <c r="I205" s="133">
        <v>23757</v>
      </c>
      <c r="J205" s="133">
        <v>21562</v>
      </c>
      <c r="K205" s="133">
        <v>15522</v>
      </c>
      <c r="L205" s="133">
        <v>11546</v>
      </c>
      <c r="O205" s="28" t="b">
        <v>1</v>
      </c>
      <c r="P205" s="28" t="b">
        <v>1</v>
      </c>
      <c r="Q205" s="28" t="b">
        <v>1</v>
      </c>
      <c r="R205" s="28" t="b">
        <v>1</v>
      </c>
    </row>
    <row r="206" spans="1:18" ht="14" hidden="1">
      <c r="A206" s="22">
        <v>69</v>
      </c>
      <c r="B206" s="25"/>
      <c r="C206" s="133">
        <f t="shared" si="11"/>
        <v>20657.600000000002</v>
      </c>
      <c r="D206" s="133">
        <f t="shared" si="12"/>
        <v>18747.2</v>
      </c>
      <c r="E206" s="133">
        <f t="shared" si="13"/>
        <v>13509.6</v>
      </c>
      <c r="F206" s="133">
        <f t="shared" si="14"/>
        <v>10049.6</v>
      </c>
      <c r="G206" s="263"/>
      <c r="I206" s="133">
        <v>25822</v>
      </c>
      <c r="J206" s="133">
        <v>23434</v>
      </c>
      <c r="K206" s="133">
        <v>16887</v>
      </c>
      <c r="L206" s="133">
        <v>12562</v>
      </c>
      <c r="O206" s="28" t="b">
        <v>1</v>
      </c>
      <c r="P206" s="28" t="b">
        <v>1</v>
      </c>
      <c r="Q206" s="28" t="b">
        <v>1</v>
      </c>
      <c r="R206" s="28" t="b">
        <v>1</v>
      </c>
    </row>
    <row r="207" spans="1:18" ht="14" hidden="1">
      <c r="A207" s="22">
        <v>70</v>
      </c>
      <c r="B207" s="25"/>
      <c r="C207" s="133">
        <f t="shared" si="11"/>
        <v>22388.800000000003</v>
      </c>
      <c r="D207" s="133">
        <f t="shared" si="12"/>
        <v>20320</v>
      </c>
      <c r="E207" s="133">
        <f t="shared" si="13"/>
        <v>14659.2</v>
      </c>
      <c r="F207" s="133">
        <f t="shared" si="14"/>
        <v>10905.6</v>
      </c>
      <c r="G207" s="263"/>
      <c r="I207" s="133">
        <v>27986</v>
      </c>
      <c r="J207" s="133">
        <v>25400</v>
      </c>
      <c r="K207" s="133">
        <v>18324</v>
      </c>
      <c r="L207" s="133">
        <v>13632</v>
      </c>
      <c r="O207" s="28" t="b">
        <v>1</v>
      </c>
      <c r="P207" s="28" t="b">
        <v>1</v>
      </c>
      <c r="Q207" s="28" t="b">
        <v>1</v>
      </c>
      <c r="R207" s="28" t="b">
        <v>1</v>
      </c>
    </row>
    <row r="208" spans="1:18" ht="14" hidden="1">
      <c r="A208" s="22">
        <v>71</v>
      </c>
      <c r="B208" s="25"/>
      <c r="C208" s="133">
        <f t="shared" si="11"/>
        <v>24204.800000000003</v>
      </c>
      <c r="D208" s="133">
        <f t="shared" si="12"/>
        <v>21968</v>
      </c>
      <c r="E208" s="133">
        <f t="shared" si="13"/>
        <v>15864</v>
      </c>
      <c r="F208" s="133">
        <f t="shared" si="14"/>
        <v>11800.800000000001</v>
      </c>
      <c r="G208" s="263"/>
      <c r="I208" s="133">
        <v>30256</v>
      </c>
      <c r="J208" s="133">
        <v>27460</v>
      </c>
      <c r="K208" s="133">
        <v>19830</v>
      </c>
      <c r="L208" s="133">
        <v>14751</v>
      </c>
      <c r="O208" s="28" t="b">
        <v>1</v>
      </c>
      <c r="P208" s="28" t="b">
        <v>1</v>
      </c>
      <c r="Q208" s="28" t="b">
        <v>1</v>
      </c>
      <c r="R208" s="28" t="b">
        <v>1</v>
      </c>
    </row>
    <row r="209" spans="1:18" ht="14" hidden="1">
      <c r="A209" s="22">
        <v>72</v>
      </c>
      <c r="B209" s="25"/>
      <c r="C209" s="133">
        <f t="shared" si="11"/>
        <v>26100.800000000003</v>
      </c>
      <c r="D209" s="133">
        <f t="shared" si="12"/>
        <v>23685.600000000002</v>
      </c>
      <c r="E209" s="133">
        <f t="shared" si="13"/>
        <v>17125.600000000002</v>
      </c>
      <c r="F209" s="133">
        <f t="shared" si="14"/>
        <v>12739.2</v>
      </c>
      <c r="G209" s="263"/>
      <c r="I209" s="133">
        <v>32626</v>
      </c>
      <c r="J209" s="133">
        <v>29607</v>
      </c>
      <c r="K209" s="133">
        <v>21407</v>
      </c>
      <c r="L209" s="133">
        <v>15924</v>
      </c>
      <c r="O209" s="28" t="b">
        <v>1</v>
      </c>
      <c r="P209" s="28" t="b">
        <v>1</v>
      </c>
      <c r="Q209" s="28" t="b">
        <v>1</v>
      </c>
      <c r="R209" s="28" t="b">
        <v>1</v>
      </c>
    </row>
    <row r="210" spans="1:18" ht="14" hidden="1">
      <c r="A210" s="22">
        <v>73</v>
      </c>
      <c r="B210" s="25"/>
      <c r="C210" s="133">
        <f t="shared" si="11"/>
        <v>28077.600000000002</v>
      </c>
      <c r="D210" s="133">
        <f t="shared" si="12"/>
        <v>25480.800000000003</v>
      </c>
      <c r="E210" s="133">
        <f t="shared" si="13"/>
        <v>18444</v>
      </c>
      <c r="F210" s="133">
        <f t="shared" si="14"/>
        <v>13719.2</v>
      </c>
      <c r="G210" s="263"/>
      <c r="I210" s="133">
        <v>35097</v>
      </c>
      <c r="J210" s="133">
        <v>31851</v>
      </c>
      <c r="K210" s="133">
        <v>23055</v>
      </c>
      <c r="L210" s="133">
        <v>17149</v>
      </c>
      <c r="O210" s="28" t="b">
        <v>1</v>
      </c>
      <c r="P210" s="28" t="b">
        <v>1</v>
      </c>
      <c r="Q210" s="28" t="b">
        <v>1</v>
      </c>
      <c r="R210" s="28" t="b">
        <v>1</v>
      </c>
    </row>
    <row r="211" spans="1:18" ht="14" hidden="1">
      <c r="A211" s="22">
        <v>74</v>
      </c>
      <c r="B211" s="25"/>
      <c r="C211" s="133">
        <f t="shared" si="11"/>
        <v>30136.800000000003</v>
      </c>
      <c r="D211" s="133">
        <f t="shared" si="12"/>
        <v>27348.800000000003</v>
      </c>
      <c r="E211" s="133">
        <f t="shared" si="13"/>
        <v>19818.400000000001</v>
      </c>
      <c r="F211" s="133">
        <f t="shared" si="14"/>
        <v>14741.6</v>
      </c>
      <c r="G211" s="263"/>
      <c r="I211" s="133">
        <v>37671</v>
      </c>
      <c r="J211" s="133">
        <v>34186</v>
      </c>
      <c r="K211" s="133">
        <v>24773</v>
      </c>
      <c r="L211" s="133">
        <v>18427</v>
      </c>
      <c r="O211" s="28" t="b">
        <v>1</v>
      </c>
      <c r="P211" s="28" t="b">
        <v>1</v>
      </c>
      <c r="Q211" s="28" t="b">
        <v>1</v>
      </c>
      <c r="R211" s="28" t="b">
        <v>1</v>
      </c>
    </row>
    <row r="212" spans="1:18" ht="14" hidden="1">
      <c r="A212" s="22">
        <v>75</v>
      </c>
      <c r="B212" s="25"/>
      <c r="C212" s="133">
        <f t="shared" si="11"/>
        <v>32278.400000000001</v>
      </c>
      <c r="D212" s="133">
        <f t="shared" si="12"/>
        <v>29292.800000000003</v>
      </c>
      <c r="E212" s="133">
        <f t="shared" si="13"/>
        <v>21248.800000000003</v>
      </c>
      <c r="F212" s="133">
        <f t="shared" si="14"/>
        <v>15805.6</v>
      </c>
      <c r="G212" s="263"/>
      <c r="I212" s="133">
        <v>40348</v>
      </c>
      <c r="J212" s="133">
        <v>36616</v>
      </c>
      <c r="K212" s="133">
        <v>26561</v>
      </c>
      <c r="L212" s="133">
        <v>19757</v>
      </c>
      <c r="O212" s="28" t="b">
        <v>1</v>
      </c>
      <c r="P212" s="28" t="b">
        <v>1</v>
      </c>
      <c r="Q212" s="28" t="b">
        <v>1</v>
      </c>
      <c r="R212" s="28" t="b">
        <v>1</v>
      </c>
    </row>
    <row r="213" spans="1:18" ht="14" hidden="1">
      <c r="A213" s="22">
        <v>76</v>
      </c>
      <c r="B213" s="25"/>
      <c r="C213" s="133">
        <f t="shared" si="11"/>
        <v>32278.400000000001</v>
      </c>
      <c r="D213" s="133">
        <f t="shared" si="12"/>
        <v>29292.800000000003</v>
      </c>
      <c r="E213" s="133">
        <f t="shared" si="13"/>
        <v>21248.800000000003</v>
      </c>
      <c r="F213" s="133">
        <f t="shared" si="14"/>
        <v>15805.6</v>
      </c>
      <c r="G213" s="263"/>
      <c r="I213" s="133">
        <v>40348</v>
      </c>
      <c r="J213" s="133">
        <v>36616</v>
      </c>
      <c r="K213" s="133">
        <v>26561</v>
      </c>
      <c r="L213" s="133">
        <v>19757</v>
      </c>
      <c r="O213" s="28" t="b">
        <v>1</v>
      </c>
      <c r="P213" s="28" t="b">
        <v>1</v>
      </c>
      <c r="Q213" s="28" t="b">
        <v>1</v>
      </c>
      <c r="R213" s="28" t="b">
        <v>1</v>
      </c>
    </row>
    <row r="214" spans="1:18" ht="14" hidden="1">
      <c r="A214" s="22">
        <v>77</v>
      </c>
      <c r="B214" s="25"/>
      <c r="C214" s="133">
        <f t="shared" si="11"/>
        <v>32278.400000000001</v>
      </c>
      <c r="D214" s="133">
        <f t="shared" si="12"/>
        <v>29292.800000000003</v>
      </c>
      <c r="E214" s="133">
        <f t="shared" si="13"/>
        <v>21248.800000000003</v>
      </c>
      <c r="F214" s="133">
        <f t="shared" si="14"/>
        <v>15805.6</v>
      </c>
      <c r="G214" s="263"/>
      <c r="I214" s="133">
        <v>40348</v>
      </c>
      <c r="J214" s="133">
        <v>36616</v>
      </c>
      <c r="K214" s="133">
        <v>26561</v>
      </c>
      <c r="L214" s="133">
        <v>19757</v>
      </c>
      <c r="O214" s="28" t="b">
        <v>1</v>
      </c>
      <c r="P214" s="28" t="b">
        <v>1</v>
      </c>
      <c r="Q214" s="28" t="b">
        <v>1</v>
      </c>
      <c r="R214" s="28" t="b">
        <v>1</v>
      </c>
    </row>
    <row r="215" spans="1:18" ht="14" hidden="1">
      <c r="A215" s="22">
        <v>78</v>
      </c>
      <c r="B215" s="25"/>
      <c r="C215" s="133">
        <f t="shared" si="11"/>
        <v>32278.400000000001</v>
      </c>
      <c r="D215" s="133">
        <f t="shared" si="12"/>
        <v>29292.800000000003</v>
      </c>
      <c r="E215" s="133">
        <f t="shared" si="13"/>
        <v>21248.800000000003</v>
      </c>
      <c r="F215" s="133">
        <f t="shared" si="14"/>
        <v>15805.6</v>
      </c>
      <c r="G215" s="263"/>
      <c r="I215" s="133">
        <v>40348</v>
      </c>
      <c r="J215" s="133">
        <v>36616</v>
      </c>
      <c r="K215" s="133">
        <v>26561</v>
      </c>
      <c r="L215" s="133">
        <v>19757</v>
      </c>
      <c r="O215" s="28" t="b">
        <v>1</v>
      </c>
      <c r="P215" s="28" t="b">
        <v>1</v>
      </c>
      <c r="Q215" s="28" t="b">
        <v>1</v>
      </c>
      <c r="R215" s="28" t="b">
        <v>1</v>
      </c>
    </row>
    <row r="216" spans="1:18" ht="14" hidden="1">
      <c r="A216" s="22">
        <v>79</v>
      </c>
      <c r="B216" s="25"/>
      <c r="C216" s="133">
        <f t="shared" si="11"/>
        <v>32278.400000000001</v>
      </c>
      <c r="D216" s="133">
        <f t="shared" si="12"/>
        <v>29292.800000000003</v>
      </c>
      <c r="E216" s="133">
        <f t="shared" si="13"/>
        <v>21248.800000000003</v>
      </c>
      <c r="F216" s="133">
        <f t="shared" si="14"/>
        <v>15805.6</v>
      </c>
      <c r="G216" s="263"/>
      <c r="I216" s="133">
        <v>40348</v>
      </c>
      <c r="J216" s="133">
        <v>36616</v>
      </c>
      <c r="K216" s="133">
        <v>26561</v>
      </c>
      <c r="L216" s="133">
        <v>19757</v>
      </c>
      <c r="O216" s="28" t="b">
        <v>1</v>
      </c>
      <c r="P216" s="28" t="b">
        <v>1</v>
      </c>
      <c r="Q216" s="28" t="b">
        <v>1</v>
      </c>
      <c r="R216" s="28" t="b">
        <v>1</v>
      </c>
    </row>
    <row r="217" spans="1:18" ht="14" hidden="1">
      <c r="A217" s="22">
        <v>80</v>
      </c>
      <c r="B217" s="25"/>
      <c r="C217" s="133">
        <f t="shared" si="11"/>
        <v>32278.400000000001</v>
      </c>
      <c r="D217" s="133">
        <f t="shared" si="12"/>
        <v>29292.800000000003</v>
      </c>
      <c r="E217" s="133">
        <f t="shared" si="13"/>
        <v>21248.800000000003</v>
      </c>
      <c r="F217" s="133">
        <f t="shared" si="14"/>
        <v>15805.6</v>
      </c>
      <c r="G217" s="263"/>
      <c r="I217" s="133">
        <v>40348</v>
      </c>
      <c r="J217" s="133">
        <v>36616</v>
      </c>
      <c r="K217" s="133">
        <v>26561</v>
      </c>
      <c r="L217" s="133">
        <v>19757</v>
      </c>
      <c r="O217" s="28" t="b">
        <v>1</v>
      </c>
      <c r="P217" s="28" t="b">
        <v>1</v>
      </c>
      <c r="Q217" s="28" t="b">
        <v>1</v>
      </c>
      <c r="R217" s="28" t="b">
        <v>1</v>
      </c>
    </row>
    <row r="218" spans="1:18" ht="14" hidden="1">
      <c r="A218" s="22">
        <v>81</v>
      </c>
      <c r="B218" s="25"/>
      <c r="C218" s="133">
        <f t="shared" si="11"/>
        <v>32278.400000000001</v>
      </c>
      <c r="D218" s="133">
        <f t="shared" si="12"/>
        <v>29292.800000000003</v>
      </c>
      <c r="E218" s="133">
        <f t="shared" si="13"/>
        <v>21248.800000000003</v>
      </c>
      <c r="F218" s="133">
        <f t="shared" si="14"/>
        <v>15805.6</v>
      </c>
      <c r="G218" s="263"/>
      <c r="I218" s="133">
        <v>40348</v>
      </c>
      <c r="J218" s="133">
        <v>36616</v>
      </c>
      <c r="K218" s="133">
        <v>26561</v>
      </c>
      <c r="L218" s="133">
        <v>19757</v>
      </c>
      <c r="O218" s="28" t="b">
        <v>1</v>
      </c>
      <c r="P218" s="28" t="b">
        <v>1</v>
      </c>
      <c r="Q218" s="28" t="b">
        <v>1</v>
      </c>
      <c r="R218" s="28" t="b">
        <v>1</v>
      </c>
    </row>
    <row r="219" spans="1:18" ht="14" hidden="1">
      <c r="A219" s="22">
        <v>82</v>
      </c>
      <c r="B219" s="25"/>
      <c r="C219" s="133">
        <f t="shared" ref="C219:C224" si="15">I219*$K$5</f>
        <v>32278.400000000001</v>
      </c>
      <c r="D219" s="133">
        <f t="shared" ref="D219:D224" si="16">J219*$K$5</f>
        <v>29292.800000000003</v>
      </c>
      <c r="E219" s="133">
        <f t="shared" ref="E219:E224" si="17">K219*$K$5</f>
        <v>21248.800000000003</v>
      </c>
      <c r="F219" s="133">
        <f t="shared" ref="F219:F224" si="18">L219*$K$5</f>
        <v>15805.6</v>
      </c>
      <c r="G219" s="263"/>
      <c r="I219" s="133">
        <v>40348</v>
      </c>
      <c r="J219" s="133">
        <v>36616</v>
      </c>
      <c r="K219" s="133">
        <v>26561</v>
      </c>
      <c r="L219" s="133">
        <v>19757</v>
      </c>
      <c r="O219" s="28" t="b">
        <v>1</v>
      </c>
      <c r="P219" s="28" t="b">
        <v>1</v>
      </c>
      <c r="Q219" s="28" t="b">
        <v>1</v>
      </c>
      <c r="R219" s="28" t="b">
        <v>1</v>
      </c>
    </row>
    <row r="220" spans="1:18" ht="14" hidden="1">
      <c r="A220" s="22">
        <v>83</v>
      </c>
      <c r="B220" s="25"/>
      <c r="C220" s="133">
        <f t="shared" si="15"/>
        <v>32278.400000000001</v>
      </c>
      <c r="D220" s="133">
        <f t="shared" si="16"/>
        <v>29292.800000000003</v>
      </c>
      <c r="E220" s="133">
        <f t="shared" si="17"/>
        <v>21248.800000000003</v>
      </c>
      <c r="F220" s="133">
        <f t="shared" si="18"/>
        <v>15805.6</v>
      </c>
      <c r="G220" s="263"/>
      <c r="I220" s="133">
        <v>40348</v>
      </c>
      <c r="J220" s="133">
        <v>36616</v>
      </c>
      <c r="K220" s="133">
        <v>26561</v>
      </c>
      <c r="L220" s="133">
        <v>19757</v>
      </c>
      <c r="O220" s="28" t="b">
        <v>1</v>
      </c>
      <c r="P220" s="28" t="b">
        <v>1</v>
      </c>
      <c r="Q220" s="28" t="b">
        <v>1</v>
      </c>
      <c r="R220" s="28" t="b">
        <v>1</v>
      </c>
    </row>
    <row r="221" spans="1:18" ht="14" hidden="1">
      <c r="A221" s="22">
        <v>84</v>
      </c>
      <c r="B221" s="25" t="s">
        <v>3</v>
      </c>
      <c r="C221" s="133">
        <f t="shared" si="15"/>
        <v>32278.400000000001</v>
      </c>
      <c r="D221" s="133">
        <f t="shared" si="16"/>
        <v>29292.800000000003</v>
      </c>
      <c r="E221" s="133">
        <f t="shared" si="17"/>
        <v>21248.800000000003</v>
      </c>
      <c r="F221" s="133">
        <f t="shared" si="18"/>
        <v>15805.6</v>
      </c>
      <c r="G221" s="263"/>
      <c r="I221" s="133">
        <v>40348</v>
      </c>
      <c r="J221" s="133">
        <v>36616</v>
      </c>
      <c r="K221" s="133">
        <v>26561</v>
      </c>
      <c r="L221" s="133">
        <v>19757</v>
      </c>
      <c r="O221" s="28" t="b">
        <v>1</v>
      </c>
      <c r="P221" s="28" t="b">
        <v>1</v>
      </c>
      <c r="Q221" s="28" t="b">
        <v>1</v>
      </c>
      <c r="R221" s="28" t="b">
        <v>1</v>
      </c>
    </row>
    <row r="222" spans="1:18" ht="14" hidden="1">
      <c r="A222" s="22">
        <v>1</v>
      </c>
      <c r="B222" s="25" t="s">
        <v>4</v>
      </c>
      <c r="C222" s="133">
        <f t="shared" si="15"/>
        <v>1655.2</v>
      </c>
      <c r="D222" s="133">
        <f t="shared" si="16"/>
        <v>1501.6000000000001</v>
      </c>
      <c r="E222" s="133">
        <f t="shared" si="17"/>
        <v>1152.8</v>
      </c>
      <c r="F222" s="133">
        <f t="shared" si="18"/>
        <v>858.40000000000009</v>
      </c>
      <c r="G222" s="263"/>
      <c r="I222" s="285">
        <v>2069</v>
      </c>
      <c r="J222" s="285">
        <v>1877</v>
      </c>
      <c r="K222" s="285">
        <v>1441</v>
      </c>
      <c r="L222" s="285">
        <v>1073</v>
      </c>
    </row>
    <row r="223" spans="1:18" ht="14" hidden="1">
      <c r="A223" s="22">
        <v>2</v>
      </c>
      <c r="B223" s="25" t="s">
        <v>1</v>
      </c>
      <c r="C223" s="133">
        <f t="shared" si="15"/>
        <v>2812.8</v>
      </c>
      <c r="D223" s="133">
        <f t="shared" si="16"/>
        <v>2552</v>
      </c>
      <c r="E223" s="133">
        <f t="shared" si="17"/>
        <v>1959.2</v>
      </c>
      <c r="F223" s="133">
        <f t="shared" si="18"/>
        <v>1457.6000000000001</v>
      </c>
      <c r="G223" s="263"/>
      <c r="I223" s="285">
        <v>3516</v>
      </c>
      <c r="J223" s="285">
        <v>3190</v>
      </c>
      <c r="K223" s="285">
        <v>2449</v>
      </c>
      <c r="L223" s="285">
        <v>1822</v>
      </c>
    </row>
    <row r="224" spans="1:18" ht="14" hidden="1">
      <c r="A224" s="22">
        <v>3</v>
      </c>
      <c r="B224" s="25" t="s">
        <v>5</v>
      </c>
      <c r="C224" s="133">
        <f t="shared" si="15"/>
        <v>3969.6000000000004</v>
      </c>
      <c r="D224" s="133">
        <f t="shared" si="16"/>
        <v>3603.2000000000003</v>
      </c>
      <c r="E224" s="133">
        <f t="shared" si="17"/>
        <v>2766.4</v>
      </c>
      <c r="F224" s="133">
        <f t="shared" si="18"/>
        <v>2058.4</v>
      </c>
      <c r="G224" s="263"/>
      <c r="I224" s="285">
        <v>4962</v>
      </c>
      <c r="J224" s="285">
        <v>4504</v>
      </c>
      <c r="K224" s="285">
        <v>3458</v>
      </c>
      <c r="L224" s="285">
        <v>2573</v>
      </c>
    </row>
    <row r="225" spans="1:7" hidden="1">
      <c r="A225" s="22"/>
      <c r="B225" s="26"/>
      <c r="C225" s="27"/>
      <c r="D225" s="27"/>
      <c r="E225" s="27"/>
      <c r="F225" s="27"/>
      <c r="G225" s="27"/>
    </row>
    <row r="226" spans="1:7" ht="18" hidden="1">
      <c r="A226" s="531" t="s">
        <v>18</v>
      </c>
      <c r="B226" s="532"/>
      <c r="C226" s="532"/>
      <c r="D226" s="532"/>
      <c r="E226" s="532"/>
      <c r="F226" s="532"/>
      <c r="G226" s="532"/>
    </row>
    <row r="227" spans="1:7" hidden="1">
      <c r="A227" s="527" t="s">
        <v>0</v>
      </c>
      <c r="B227" s="528"/>
      <c r="C227" s="528"/>
      <c r="D227" s="528"/>
      <c r="E227" s="528"/>
      <c r="F227" s="528"/>
      <c r="G227" s="528"/>
    </row>
    <row r="228" spans="1:7" hidden="1">
      <c r="A228" s="22" t="s">
        <v>2</v>
      </c>
      <c r="B228" s="23" t="s">
        <v>2</v>
      </c>
      <c r="C228" s="60">
        <v>250</v>
      </c>
      <c r="D228" s="60">
        <v>2000</v>
      </c>
      <c r="E228" s="60">
        <v>5000</v>
      </c>
      <c r="F228" s="262">
        <v>10000</v>
      </c>
      <c r="G228" s="24"/>
    </row>
    <row r="229" spans="1:7" hidden="1">
      <c r="A229" s="22">
        <v>18</v>
      </c>
      <c r="B229" s="25"/>
      <c r="C229" s="29">
        <f t="shared" ref="C229:G238" si="19">+C155*$K$2</f>
        <v>365.49333333333334</v>
      </c>
      <c r="D229" s="29">
        <f t="shared" si="19"/>
        <v>331.59466666666668</v>
      </c>
      <c r="E229" s="29">
        <f t="shared" si="19"/>
        <v>251.62666666666667</v>
      </c>
      <c r="F229" s="29">
        <f t="shared" si="19"/>
        <v>187.11466666666669</v>
      </c>
      <c r="G229" s="29">
        <f t="shared" si="19"/>
        <v>0</v>
      </c>
    </row>
    <row r="230" spans="1:7" hidden="1">
      <c r="A230" s="22">
        <v>19</v>
      </c>
      <c r="B230" s="25"/>
      <c r="C230" s="29">
        <f t="shared" si="19"/>
        <v>365.49333333333334</v>
      </c>
      <c r="D230" s="29">
        <f t="shared" si="19"/>
        <v>331.59466666666668</v>
      </c>
      <c r="E230" s="29">
        <f t="shared" si="19"/>
        <v>251.62666666666667</v>
      </c>
      <c r="F230" s="29">
        <f t="shared" si="19"/>
        <v>187.11466666666669</v>
      </c>
      <c r="G230" s="29">
        <f t="shared" si="19"/>
        <v>0</v>
      </c>
    </row>
    <row r="231" spans="1:7" hidden="1">
      <c r="A231" s="22">
        <v>20</v>
      </c>
      <c r="B231" s="25"/>
      <c r="C231" s="29">
        <f t="shared" si="19"/>
        <v>365.49333333333334</v>
      </c>
      <c r="D231" s="29">
        <f t="shared" si="19"/>
        <v>331.59466666666668</v>
      </c>
      <c r="E231" s="29">
        <f t="shared" si="19"/>
        <v>251.62666666666667</v>
      </c>
      <c r="F231" s="29">
        <f t="shared" si="19"/>
        <v>187.11466666666669</v>
      </c>
      <c r="G231" s="29">
        <f t="shared" si="19"/>
        <v>0</v>
      </c>
    </row>
    <row r="232" spans="1:7" hidden="1">
      <c r="A232" s="22">
        <v>21</v>
      </c>
      <c r="B232" s="25"/>
      <c r="C232" s="29">
        <f t="shared" si="19"/>
        <v>365.49333333333334</v>
      </c>
      <c r="D232" s="29">
        <f t="shared" si="19"/>
        <v>331.59466666666668</v>
      </c>
      <c r="E232" s="29">
        <f t="shared" si="19"/>
        <v>251.62666666666667</v>
      </c>
      <c r="F232" s="29">
        <f t="shared" si="19"/>
        <v>187.11466666666669</v>
      </c>
      <c r="G232" s="29">
        <f t="shared" si="19"/>
        <v>0</v>
      </c>
    </row>
    <row r="233" spans="1:7" hidden="1">
      <c r="A233" s="22">
        <v>22</v>
      </c>
      <c r="B233" s="25"/>
      <c r="C233" s="29">
        <f t="shared" si="19"/>
        <v>365.49333333333334</v>
      </c>
      <c r="D233" s="29">
        <f t="shared" si="19"/>
        <v>331.59466666666668</v>
      </c>
      <c r="E233" s="29">
        <f t="shared" si="19"/>
        <v>251.62666666666667</v>
      </c>
      <c r="F233" s="29">
        <f t="shared" si="19"/>
        <v>187.11466666666669</v>
      </c>
      <c r="G233" s="29">
        <f t="shared" si="19"/>
        <v>0</v>
      </c>
    </row>
    <row r="234" spans="1:7" hidden="1">
      <c r="A234" s="22">
        <v>23</v>
      </c>
      <c r="B234" s="25"/>
      <c r="C234" s="29">
        <f t="shared" si="19"/>
        <v>365.49333333333334</v>
      </c>
      <c r="D234" s="29">
        <f t="shared" si="19"/>
        <v>331.59466666666668</v>
      </c>
      <c r="E234" s="29">
        <f t="shared" si="19"/>
        <v>251.62666666666667</v>
      </c>
      <c r="F234" s="29">
        <f t="shared" si="19"/>
        <v>187.11466666666669</v>
      </c>
      <c r="G234" s="29">
        <f t="shared" si="19"/>
        <v>0</v>
      </c>
    </row>
    <row r="235" spans="1:7" hidden="1">
      <c r="A235" s="22">
        <v>24</v>
      </c>
      <c r="B235" s="25"/>
      <c r="C235" s="29">
        <f t="shared" si="19"/>
        <v>365.49333333333334</v>
      </c>
      <c r="D235" s="29">
        <f t="shared" si="19"/>
        <v>331.59466666666668</v>
      </c>
      <c r="E235" s="29">
        <f t="shared" si="19"/>
        <v>251.62666666666667</v>
      </c>
      <c r="F235" s="29">
        <f t="shared" si="19"/>
        <v>187.11466666666669</v>
      </c>
      <c r="G235" s="29">
        <f t="shared" si="19"/>
        <v>0</v>
      </c>
    </row>
    <row r="236" spans="1:7" hidden="1">
      <c r="A236" s="22">
        <v>25</v>
      </c>
      <c r="B236" s="25"/>
      <c r="C236" s="29">
        <f t="shared" si="19"/>
        <v>390.50666666666666</v>
      </c>
      <c r="D236" s="29">
        <f t="shared" si="19"/>
        <v>354.36800000000005</v>
      </c>
      <c r="E236" s="29">
        <f t="shared" si="19"/>
        <v>266.11200000000002</v>
      </c>
      <c r="F236" s="29">
        <f t="shared" si="19"/>
        <v>198.01599999999999</v>
      </c>
      <c r="G236" s="29">
        <f t="shared" si="19"/>
        <v>0</v>
      </c>
    </row>
    <row r="237" spans="1:7" hidden="1">
      <c r="A237" s="22">
        <v>26</v>
      </c>
      <c r="B237" s="25"/>
      <c r="C237" s="29">
        <f t="shared" si="19"/>
        <v>390.50666666666666</v>
      </c>
      <c r="D237" s="29">
        <f t="shared" si="19"/>
        <v>354.36800000000005</v>
      </c>
      <c r="E237" s="29">
        <f t="shared" si="19"/>
        <v>266.11200000000002</v>
      </c>
      <c r="F237" s="29">
        <f t="shared" si="19"/>
        <v>198.01599999999999</v>
      </c>
      <c r="G237" s="29">
        <f t="shared" si="19"/>
        <v>0</v>
      </c>
    </row>
    <row r="238" spans="1:7" hidden="1">
      <c r="A238" s="22">
        <v>27</v>
      </c>
      <c r="B238" s="25"/>
      <c r="C238" s="29">
        <f t="shared" si="19"/>
        <v>390.50666666666666</v>
      </c>
      <c r="D238" s="29">
        <f t="shared" si="19"/>
        <v>354.36800000000005</v>
      </c>
      <c r="E238" s="29">
        <f t="shared" si="19"/>
        <v>266.11200000000002</v>
      </c>
      <c r="F238" s="29">
        <f t="shared" si="19"/>
        <v>198.01599999999999</v>
      </c>
      <c r="G238" s="29">
        <f t="shared" si="19"/>
        <v>0</v>
      </c>
    </row>
    <row r="239" spans="1:7" hidden="1">
      <c r="A239" s="22">
        <v>28</v>
      </c>
      <c r="B239" s="25"/>
      <c r="C239" s="29">
        <f t="shared" ref="C239:G248" si="20">+C165*$K$2</f>
        <v>390.50666666666666</v>
      </c>
      <c r="D239" s="29">
        <f t="shared" si="20"/>
        <v>354.36800000000005</v>
      </c>
      <c r="E239" s="29">
        <f t="shared" si="20"/>
        <v>266.11200000000002</v>
      </c>
      <c r="F239" s="29">
        <f t="shared" si="20"/>
        <v>198.01599999999999</v>
      </c>
      <c r="G239" s="29">
        <f t="shared" si="20"/>
        <v>0</v>
      </c>
    </row>
    <row r="240" spans="1:7" hidden="1">
      <c r="A240" s="22">
        <v>29</v>
      </c>
      <c r="B240" s="25"/>
      <c r="C240" s="29">
        <f t="shared" si="20"/>
        <v>390.50666666666666</v>
      </c>
      <c r="D240" s="29">
        <f t="shared" si="20"/>
        <v>354.36800000000005</v>
      </c>
      <c r="E240" s="29">
        <f t="shared" si="20"/>
        <v>266.11200000000002</v>
      </c>
      <c r="F240" s="29">
        <f t="shared" si="20"/>
        <v>198.01599999999999</v>
      </c>
      <c r="G240" s="29">
        <f t="shared" si="20"/>
        <v>0</v>
      </c>
    </row>
    <row r="241" spans="1:7" hidden="1">
      <c r="A241" s="22">
        <v>30</v>
      </c>
      <c r="B241" s="25"/>
      <c r="C241" s="29">
        <f t="shared" si="20"/>
        <v>434.48533333333336</v>
      </c>
      <c r="D241" s="29">
        <f t="shared" si="20"/>
        <v>394.16533333333331</v>
      </c>
      <c r="E241" s="29">
        <f t="shared" si="20"/>
        <v>292.1706666666667</v>
      </c>
      <c r="F241" s="29">
        <f t="shared" si="20"/>
        <v>217.3546666666667</v>
      </c>
      <c r="G241" s="29">
        <f t="shared" si="20"/>
        <v>0</v>
      </c>
    </row>
    <row r="242" spans="1:7" hidden="1">
      <c r="A242" s="22">
        <v>31</v>
      </c>
      <c r="B242" s="25"/>
      <c r="C242" s="29">
        <f t="shared" si="20"/>
        <v>434.48533333333336</v>
      </c>
      <c r="D242" s="29">
        <f t="shared" si="20"/>
        <v>394.16533333333331</v>
      </c>
      <c r="E242" s="29">
        <f t="shared" si="20"/>
        <v>292.1706666666667</v>
      </c>
      <c r="F242" s="29">
        <f t="shared" si="20"/>
        <v>217.3546666666667</v>
      </c>
      <c r="G242" s="29">
        <f t="shared" si="20"/>
        <v>0</v>
      </c>
    </row>
    <row r="243" spans="1:7" hidden="1">
      <c r="A243" s="22">
        <v>32</v>
      </c>
      <c r="B243" s="25"/>
      <c r="C243" s="29">
        <f t="shared" si="20"/>
        <v>434.48533333333336</v>
      </c>
      <c r="D243" s="29">
        <f t="shared" si="20"/>
        <v>394.16533333333331</v>
      </c>
      <c r="E243" s="29">
        <f t="shared" si="20"/>
        <v>292.1706666666667</v>
      </c>
      <c r="F243" s="29">
        <f t="shared" si="20"/>
        <v>217.3546666666667</v>
      </c>
      <c r="G243" s="29">
        <f t="shared" si="20"/>
        <v>0</v>
      </c>
    </row>
    <row r="244" spans="1:7" hidden="1">
      <c r="A244" s="22">
        <v>33</v>
      </c>
      <c r="B244" s="25"/>
      <c r="C244" s="29">
        <f t="shared" si="20"/>
        <v>434.48533333333336</v>
      </c>
      <c r="D244" s="29">
        <f t="shared" si="20"/>
        <v>394.16533333333331</v>
      </c>
      <c r="E244" s="29">
        <f t="shared" si="20"/>
        <v>292.1706666666667</v>
      </c>
      <c r="F244" s="29">
        <f t="shared" si="20"/>
        <v>217.3546666666667</v>
      </c>
      <c r="G244" s="29">
        <f t="shared" si="20"/>
        <v>0</v>
      </c>
    </row>
    <row r="245" spans="1:7" hidden="1">
      <c r="A245" s="22">
        <v>34</v>
      </c>
      <c r="B245" s="25"/>
      <c r="C245" s="29">
        <f t="shared" si="20"/>
        <v>434.48533333333336</v>
      </c>
      <c r="D245" s="29">
        <f t="shared" si="20"/>
        <v>394.16533333333331</v>
      </c>
      <c r="E245" s="29">
        <f t="shared" si="20"/>
        <v>292.1706666666667</v>
      </c>
      <c r="F245" s="29">
        <f t="shared" si="20"/>
        <v>217.3546666666667</v>
      </c>
      <c r="G245" s="29">
        <f t="shared" si="20"/>
        <v>0</v>
      </c>
    </row>
    <row r="246" spans="1:7" hidden="1">
      <c r="A246" s="22">
        <v>35</v>
      </c>
      <c r="B246" s="25"/>
      <c r="C246" s="29">
        <f t="shared" si="20"/>
        <v>484.88533333333345</v>
      </c>
      <c r="D246" s="29">
        <f t="shared" si="20"/>
        <v>440.16</v>
      </c>
      <c r="E246" s="29">
        <f t="shared" si="20"/>
        <v>322.93333333333334</v>
      </c>
      <c r="F246" s="29">
        <f t="shared" si="20"/>
        <v>240.12800000000001</v>
      </c>
      <c r="G246" s="29">
        <f t="shared" si="20"/>
        <v>0</v>
      </c>
    </row>
    <row r="247" spans="1:7" hidden="1">
      <c r="A247" s="22">
        <v>36</v>
      </c>
      <c r="B247" s="25"/>
      <c r="C247" s="29">
        <f t="shared" si="20"/>
        <v>484.88533333333345</v>
      </c>
      <c r="D247" s="29">
        <f t="shared" si="20"/>
        <v>440.16</v>
      </c>
      <c r="E247" s="29">
        <f t="shared" si="20"/>
        <v>322.93333333333334</v>
      </c>
      <c r="F247" s="29">
        <f t="shared" si="20"/>
        <v>240.12800000000001</v>
      </c>
      <c r="G247" s="29">
        <f t="shared" si="20"/>
        <v>0</v>
      </c>
    </row>
    <row r="248" spans="1:7" hidden="1">
      <c r="A248" s="22">
        <v>37</v>
      </c>
      <c r="B248" s="25"/>
      <c r="C248" s="29">
        <f t="shared" si="20"/>
        <v>484.88533333333345</v>
      </c>
      <c r="D248" s="29">
        <f t="shared" si="20"/>
        <v>440.16</v>
      </c>
      <c r="E248" s="29">
        <f t="shared" si="20"/>
        <v>322.93333333333334</v>
      </c>
      <c r="F248" s="29">
        <f t="shared" si="20"/>
        <v>240.12800000000001</v>
      </c>
      <c r="G248" s="29">
        <f t="shared" si="20"/>
        <v>0</v>
      </c>
    </row>
    <row r="249" spans="1:7" hidden="1">
      <c r="A249" s="22">
        <v>38</v>
      </c>
      <c r="B249" s="25"/>
      <c r="C249" s="29">
        <f t="shared" ref="C249:G258" si="21">+C175*$K$2</f>
        <v>484.88533333333345</v>
      </c>
      <c r="D249" s="29">
        <f t="shared" si="21"/>
        <v>440.16</v>
      </c>
      <c r="E249" s="29">
        <f t="shared" si="21"/>
        <v>322.93333333333334</v>
      </c>
      <c r="F249" s="29">
        <f t="shared" si="21"/>
        <v>240.12800000000001</v>
      </c>
      <c r="G249" s="29">
        <f t="shared" si="21"/>
        <v>0</v>
      </c>
    </row>
    <row r="250" spans="1:7" hidden="1">
      <c r="A250" s="22">
        <v>39</v>
      </c>
      <c r="B250" s="25"/>
      <c r="C250" s="29">
        <f t="shared" si="21"/>
        <v>484.88533333333345</v>
      </c>
      <c r="D250" s="29">
        <f t="shared" si="21"/>
        <v>440.16</v>
      </c>
      <c r="E250" s="29">
        <f t="shared" si="21"/>
        <v>322.93333333333334</v>
      </c>
      <c r="F250" s="29">
        <f t="shared" si="21"/>
        <v>240.12800000000001</v>
      </c>
      <c r="G250" s="29">
        <f t="shared" si="21"/>
        <v>0</v>
      </c>
    </row>
    <row r="251" spans="1:7" hidden="1">
      <c r="A251" s="22">
        <v>40</v>
      </c>
      <c r="B251" s="25"/>
      <c r="C251" s="29">
        <f t="shared" si="21"/>
        <v>543.34933333333345</v>
      </c>
      <c r="D251" s="29">
        <f t="shared" si="21"/>
        <v>493.17333333333335</v>
      </c>
      <c r="E251" s="29">
        <f t="shared" si="21"/>
        <v>358.99733333333336</v>
      </c>
      <c r="F251" s="29">
        <f t="shared" si="21"/>
        <v>267.08266666666674</v>
      </c>
      <c r="G251" s="29">
        <f t="shared" si="21"/>
        <v>0</v>
      </c>
    </row>
    <row r="252" spans="1:7" hidden="1">
      <c r="A252" s="22">
        <v>41</v>
      </c>
      <c r="B252" s="25"/>
      <c r="C252" s="29">
        <f t="shared" si="21"/>
        <v>543.34933333333345</v>
      </c>
      <c r="D252" s="29">
        <f t="shared" si="21"/>
        <v>493.17333333333335</v>
      </c>
      <c r="E252" s="29">
        <f t="shared" si="21"/>
        <v>358.99733333333336</v>
      </c>
      <c r="F252" s="29">
        <f t="shared" si="21"/>
        <v>267.08266666666674</v>
      </c>
      <c r="G252" s="29">
        <f t="shared" si="21"/>
        <v>0</v>
      </c>
    </row>
    <row r="253" spans="1:7" hidden="1">
      <c r="A253" s="22">
        <v>42</v>
      </c>
      <c r="B253" s="25"/>
      <c r="C253" s="29">
        <f t="shared" si="21"/>
        <v>543.34933333333345</v>
      </c>
      <c r="D253" s="29">
        <f t="shared" si="21"/>
        <v>493.17333333333335</v>
      </c>
      <c r="E253" s="29">
        <f t="shared" si="21"/>
        <v>358.99733333333336</v>
      </c>
      <c r="F253" s="29">
        <f t="shared" si="21"/>
        <v>267.08266666666674</v>
      </c>
      <c r="G253" s="29">
        <f t="shared" si="21"/>
        <v>0</v>
      </c>
    </row>
    <row r="254" spans="1:7" hidden="1">
      <c r="A254" s="22">
        <v>43</v>
      </c>
      <c r="B254" s="25"/>
      <c r="C254" s="29">
        <f t="shared" si="21"/>
        <v>543.34933333333345</v>
      </c>
      <c r="D254" s="29">
        <f t="shared" si="21"/>
        <v>493.17333333333335</v>
      </c>
      <c r="E254" s="29">
        <f t="shared" si="21"/>
        <v>358.99733333333336</v>
      </c>
      <c r="F254" s="29">
        <f t="shared" si="21"/>
        <v>267.08266666666674</v>
      </c>
      <c r="G254" s="29">
        <f t="shared" si="21"/>
        <v>0</v>
      </c>
    </row>
    <row r="255" spans="1:7" hidden="1">
      <c r="A255" s="22">
        <v>44</v>
      </c>
      <c r="B255" s="25"/>
      <c r="C255" s="29">
        <f t="shared" si="21"/>
        <v>543.34933333333345</v>
      </c>
      <c r="D255" s="29">
        <f t="shared" si="21"/>
        <v>493.17333333333335</v>
      </c>
      <c r="E255" s="29">
        <f t="shared" si="21"/>
        <v>358.99733333333336</v>
      </c>
      <c r="F255" s="29">
        <f t="shared" si="21"/>
        <v>267.08266666666674</v>
      </c>
      <c r="G255" s="29">
        <f t="shared" si="21"/>
        <v>0</v>
      </c>
    </row>
    <row r="256" spans="1:7" hidden="1">
      <c r="A256" s="22">
        <v>45</v>
      </c>
      <c r="B256" s="25"/>
      <c r="C256" s="29">
        <f t="shared" si="21"/>
        <v>608.16000000000008</v>
      </c>
      <c r="D256" s="29">
        <f t="shared" si="21"/>
        <v>552.01066666666679</v>
      </c>
      <c r="E256" s="29">
        <f t="shared" si="21"/>
        <v>399.61600000000004</v>
      </c>
      <c r="F256" s="29">
        <f t="shared" si="21"/>
        <v>297.24800000000005</v>
      </c>
      <c r="G256" s="29">
        <f t="shared" si="21"/>
        <v>0</v>
      </c>
    </row>
    <row r="257" spans="1:7" hidden="1">
      <c r="A257" s="22">
        <v>46</v>
      </c>
      <c r="B257" s="25"/>
      <c r="C257" s="29">
        <f t="shared" si="21"/>
        <v>608.16000000000008</v>
      </c>
      <c r="D257" s="29">
        <f t="shared" si="21"/>
        <v>552.01066666666679</v>
      </c>
      <c r="E257" s="29">
        <f t="shared" si="21"/>
        <v>399.61600000000004</v>
      </c>
      <c r="F257" s="29">
        <f t="shared" si="21"/>
        <v>297.24800000000005</v>
      </c>
      <c r="G257" s="29">
        <f t="shared" si="21"/>
        <v>0</v>
      </c>
    </row>
    <row r="258" spans="1:7" hidden="1">
      <c r="A258" s="22">
        <v>47</v>
      </c>
      <c r="B258" s="25"/>
      <c r="C258" s="29">
        <f t="shared" si="21"/>
        <v>608.16000000000008</v>
      </c>
      <c r="D258" s="29">
        <f t="shared" si="21"/>
        <v>552.01066666666679</v>
      </c>
      <c r="E258" s="29">
        <f t="shared" si="21"/>
        <v>399.61600000000004</v>
      </c>
      <c r="F258" s="29">
        <f t="shared" si="21"/>
        <v>297.24800000000005</v>
      </c>
      <c r="G258" s="29">
        <f t="shared" si="21"/>
        <v>0</v>
      </c>
    </row>
    <row r="259" spans="1:7" hidden="1">
      <c r="A259" s="22">
        <v>48</v>
      </c>
      <c r="B259" s="25"/>
      <c r="C259" s="29">
        <f t="shared" ref="C259:G268" si="22">+C185*$K$2</f>
        <v>608.16000000000008</v>
      </c>
      <c r="D259" s="29">
        <f t="shared" si="22"/>
        <v>552.01066666666679</v>
      </c>
      <c r="E259" s="29">
        <f t="shared" si="22"/>
        <v>399.61600000000004</v>
      </c>
      <c r="F259" s="29">
        <f t="shared" si="22"/>
        <v>297.24800000000005</v>
      </c>
      <c r="G259" s="29">
        <f t="shared" si="22"/>
        <v>0</v>
      </c>
    </row>
    <row r="260" spans="1:7" hidden="1">
      <c r="A260" s="22">
        <v>49</v>
      </c>
      <c r="B260" s="25"/>
      <c r="C260" s="29">
        <f t="shared" si="22"/>
        <v>608.16000000000008</v>
      </c>
      <c r="D260" s="29">
        <f t="shared" si="22"/>
        <v>552.01066666666679</v>
      </c>
      <c r="E260" s="29">
        <f t="shared" si="22"/>
        <v>399.61600000000004</v>
      </c>
      <c r="F260" s="29">
        <f t="shared" si="22"/>
        <v>297.24800000000005</v>
      </c>
      <c r="G260" s="29">
        <f t="shared" si="22"/>
        <v>0</v>
      </c>
    </row>
    <row r="261" spans="1:7" hidden="1">
      <c r="A261" s="22">
        <v>50</v>
      </c>
      <c r="B261" s="25"/>
      <c r="C261" s="29">
        <f t="shared" si="22"/>
        <v>681.10933333333344</v>
      </c>
      <c r="D261" s="29">
        <f t="shared" si="22"/>
        <v>618.09066666666672</v>
      </c>
      <c r="E261" s="29">
        <f t="shared" si="22"/>
        <v>445.76000000000005</v>
      </c>
      <c r="F261" s="29">
        <f t="shared" si="22"/>
        <v>331.59466666666668</v>
      </c>
      <c r="G261" s="29">
        <f t="shared" si="22"/>
        <v>0</v>
      </c>
    </row>
    <row r="262" spans="1:7" hidden="1">
      <c r="A262" s="22">
        <v>51</v>
      </c>
      <c r="B262" s="25"/>
      <c r="C262" s="29">
        <f t="shared" si="22"/>
        <v>681.10933333333344</v>
      </c>
      <c r="D262" s="29">
        <f t="shared" si="22"/>
        <v>618.09066666666672</v>
      </c>
      <c r="E262" s="29">
        <f t="shared" si="22"/>
        <v>445.76000000000005</v>
      </c>
      <c r="F262" s="29">
        <f t="shared" si="22"/>
        <v>331.59466666666668</v>
      </c>
      <c r="G262" s="29">
        <f t="shared" si="22"/>
        <v>0</v>
      </c>
    </row>
    <row r="263" spans="1:7" hidden="1">
      <c r="A263" s="22">
        <v>52</v>
      </c>
      <c r="B263" s="25"/>
      <c r="C263" s="29">
        <f t="shared" si="22"/>
        <v>681.10933333333344</v>
      </c>
      <c r="D263" s="29">
        <f t="shared" si="22"/>
        <v>618.09066666666672</v>
      </c>
      <c r="E263" s="29">
        <f t="shared" si="22"/>
        <v>445.76000000000005</v>
      </c>
      <c r="F263" s="29">
        <f t="shared" si="22"/>
        <v>331.59466666666668</v>
      </c>
      <c r="G263" s="29">
        <f t="shared" si="22"/>
        <v>0</v>
      </c>
    </row>
    <row r="264" spans="1:7" hidden="1">
      <c r="A264" s="22">
        <v>53</v>
      </c>
      <c r="B264" s="25"/>
      <c r="C264" s="29">
        <f t="shared" si="22"/>
        <v>681.10933333333344</v>
      </c>
      <c r="D264" s="29">
        <f t="shared" si="22"/>
        <v>618.09066666666672</v>
      </c>
      <c r="E264" s="29">
        <f t="shared" si="22"/>
        <v>445.76000000000005</v>
      </c>
      <c r="F264" s="29">
        <f t="shared" si="22"/>
        <v>331.59466666666668</v>
      </c>
      <c r="G264" s="29">
        <f t="shared" si="22"/>
        <v>0</v>
      </c>
    </row>
    <row r="265" spans="1:7" hidden="1">
      <c r="A265" s="22">
        <v>54</v>
      </c>
      <c r="B265" s="25"/>
      <c r="C265" s="29">
        <f t="shared" si="22"/>
        <v>681.10933333333344</v>
      </c>
      <c r="D265" s="29">
        <f t="shared" si="22"/>
        <v>618.09066666666672</v>
      </c>
      <c r="E265" s="29">
        <f t="shared" si="22"/>
        <v>445.76000000000005</v>
      </c>
      <c r="F265" s="29">
        <f t="shared" si="22"/>
        <v>331.59466666666668</v>
      </c>
      <c r="G265" s="29">
        <f t="shared" si="22"/>
        <v>0</v>
      </c>
    </row>
    <row r="266" spans="1:7" hidden="1">
      <c r="A266" s="22">
        <v>55</v>
      </c>
      <c r="B266" s="25"/>
      <c r="C266" s="29">
        <f t="shared" si="22"/>
        <v>761.52533333333349</v>
      </c>
      <c r="D266" s="29">
        <f t="shared" si="22"/>
        <v>691.11466666666672</v>
      </c>
      <c r="E266" s="29">
        <f t="shared" si="22"/>
        <v>497.05600000000004</v>
      </c>
      <c r="F266" s="29">
        <f t="shared" si="22"/>
        <v>369.82400000000001</v>
      </c>
      <c r="G266" s="29">
        <f t="shared" si="22"/>
        <v>0</v>
      </c>
    </row>
    <row r="267" spans="1:7" hidden="1">
      <c r="A267" s="22">
        <v>56</v>
      </c>
      <c r="B267" s="25"/>
      <c r="C267" s="29">
        <f t="shared" si="22"/>
        <v>761.52533333333349</v>
      </c>
      <c r="D267" s="29">
        <f t="shared" si="22"/>
        <v>691.11466666666672</v>
      </c>
      <c r="E267" s="29">
        <f t="shared" si="22"/>
        <v>497.05600000000004</v>
      </c>
      <c r="F267" s="29">
        <f t="shared" si="22"/>
        <v>369.82400000000001</v>
      </c>
      <c r="G267" s="29">
        <f t="shared" si="22"/>
        <v>0</v>
      </c>
    </row>
    <row r="268" spans="1:7" hidden="1">
      <c r="A268" s="22">
        <v>57</v>
      </c>
      <c r="B268" s="25"/>
      <c r="C268" s="29">
        <f t="shared" si="22"/>
        <v>761.52533333333349</v>
      </c>
      <c r="D268" s="29">
        <f t="shared" si="22"/>
        <v>691.11466666666672</v>
      </c>
      <c r="E268" s="29">
        <f t="shared" si="22"/>
        <v>497.05600000000004</v>
      </c>
      <c r="F268" s="29">
        <f t="shared" si="22"/>
        <v>369.82400000000001</v>
      </c>
      <c r="G268" s="29">
        <f t="shared" si="22"/>
        <v>0</v>
      </c>
    </row>
    <row r="269" spans="1:7" hidden="1">
      <c r="A269" s="22">
        <v>58</v>
      </c>
      <c r="B269" s="25"/>
      <c r="C269" s="29">
        <f t="shared" ref="C269:G278" si="23">+C195*$K$2</f>
        <v>761.52533333333349</v>
      </c>
      <c r="D269" s="29">
        <f t="shared" si="23"/>
        <v>691.11466666666672</v>
      </c>
      <c r="E269" s="29">
        <f t="shared" si="23"/>
        <v>497.05600000000004</v>
      </c>
      <c r="F269" s="29">
        <f t="shared" si="23"/>
        <v>369.82400000000001</v>
      </c>
      <c r="G269" s="29">
        <f t="shared" si="23"/>
        <v>0</v>
      </c>
    </row>
    <row r="270" spans="1:7" hidden="1">
      <c r="A270" s="22">
        <v>59</v>
      </c>
      <c r="B270" s="25"/>
      <c r="C270" s="29">
        <f t="shared" si="23"/>
        <v>761.52533333333349</v>
      </c>
      <c r="D270" s="29">
        <f t="shared" si="23"/>
        <v>691.11466666666672</v>
      </c>
      <c r="E270" s="29">
        <f t="shared" si="23"/>
        <v>497.05600000000004</v>
      </c>
      <c r="F270" s="29">
        <f t="shared" si="23"/>
        <v>369.82400000000001</v>
      </c>
      <c r="G270" s="29">
        <f t="shared" si="23"/>
        <v>0</v>
      </c>
    </row>
    <row r="271" spans="1:7" hidden="1">
      <c r="A271" s="22">
        <v>60</v>
      </c>
      <c r="B271" s="25"/>
      <c r="C271" s="29">
        <f t="shared" si="23"/>
        <v>815.06133333333344</v>
      </c>
      <c r="D271" s="29">
        <f t="shared" si="23"/>
        <v>739.57333333333338</v>
      </c>
      <c r="E271" s="29">
        <f t="shared" si="23"/>
        <v>531.40266666666673</v>
      </c>
      <c r="F271" s="29">
        <f t="shared" si="23"/>
        <v>395.28533333333331</v>
      </c>
      <c r="G271" s="29">
        <f t="shared" si="23"/>
        <v>0</v>
      </c>
    </row>
    <row r="272" spans="1:7" hidden="1">
      <c r="A272" s="22">
        <v>61</v>
      </c>
      <c r="B272" s="25"/>
      <c r="C272" s="29">
        <f t="shared" si="23"/>
        <v>908.32</v>
      </c>
      <c r="D272" s="29">
        <f t="shared" si="23"/>
        <v>824.24533333333341</v>
      </c>
      <c r="E272" s="29">
        <f t="shared" si="23"/>
        <v>591.36</v>
      </c>
      <c r="F272" s="29">
        <f t="shared" si="23"/>
        <v>439.93600000000004</v>
      </c>
      <c r="G272" s="29">
        <f t="shared" si="23"/>
        <v>0</v>
      </c>
    </row>
    <row r="273" spans="1:7" hidden="1">
      <c r="A273" s="22">
        <v>62</v>
      </c>
      <c r="B273" s="25"/>
      <c r="C273" s="29">
        <f t="shared" si="23"/>
        <v>1008.8960000000001</v>
      </c>
      <c r="D273" s="29">
        <f t="shared" si="23"/>
        <v>915.78666666666675</v>
      </c>
      <c r="E273" s="29">
        <f t="shared" si="23"/>
        <v>656.69333333333338</v>
      </c>
      <c r="F273" s="29">
        <f t="shared" si="23"/>
        <v>488.5440000000001</v>
      </c>
      <c r="G273" s="29">
        <f t="shared" si="23"/>
        <v>0</v>
      </c>
    </row>
    <row r="274" spans="1:7" hidden="1">
      <c r="A274" s="22">
        <v>63</v>
      </c>
      <c r="B274" s="25"/>
      <c r="C274" s="29">
        <f t="shared" si="23"/>
        <v>1117.4613333333334</v>
      </c>
      <c r="D274" s="29">
        <f t="shared" si="23"/>
        <v>1014.1226666666668</v>
      </c>
      <c r="E274" s="29">
        <f t="shared" si="23"/>
        <v>727.40266666666673</v>
      </c>
      <c r="F274" s="29">
        <f t="shared" si="23"/>
        <v>541.03466666666668</v>
      </c>
      <c r="G274" s="29">
        <f t="shared" si="23"/>
        <v>0</v>
      </c>
    </row>
    <row r="275" spans="1:7" hidden="1">
      <c r="A275" s="22">
        <v>64</v>
      </c>
      <c r="B275" s="25"/>
      <c r="C275" s="29">
        <f t="shared" si="23"/>
        <v>1233.5680000000002</v>
      </c>
      <c r="D275" s="29">
        <f t="shared" si="23"/>
        <v>1119.4026666666668</v>
      </c>
      <c r="E275" s="29">
        <f t="shared" si="23"/>
        <v>803.26400000000001</v>
      </c>
      <c r="F275" s="29">
        <f t="shared" si="23"/>
        <v>597.55733333333342</v>
      </c>
      <c r="G275" s="29">
        <f t="shared" si="23"/>
        <v>0</v>
      </c>
    </row>
    <row r="276" spans="1:7" hidden="1">
      <c r="A276" s="22">
        <v>65</v>
      </c>
      <c r="B276" s="25"/>
      <c r="C276" s="29">
        <f t="shared" si="23"/>
        <v>1357.2160000000001</v>
      </c>
      <c r="D276" s="29">
        <f t="shared" si="23"/>
        <v>1231.5520000000001</v>
      </c>
      <c r="E276" s="29">
        <f t="shared" si="23"/>
        <v>884.27733333333333</v>
      </c>
      <c r="F276" s="29">
        <f t="shared" si="23"/>
        <v>657.81333333333339</v>
      </c>
      <c r="G276" s="29">
        <f t="shared" si="23"/>
        <v>0</v>
      </c>
    </row>
    <row r="277" spans="1:7" hidden="1">
      <c r="A277" s="22">
        <v>66</v>
      </c>
      <c r="B277" s="25"/>
      <c r="C277" s="29">
        <f t="shared" si="23"/>
        <v>1488.6293333333335</v>
      </c>
      <c r="D277" s="29">
        <f t="shared" si="23"/>
        <v>1350.7946666666669</v>
      </c>
      <c r="E277" s="29">
        <f t="shared" si="23"/>
        <v>970.66666666666674</v>
      </c>
      <c r="F277" s="29">
        <f t="shared" si="23"/>
        <v>722.1013333333334</v>
      </c>
      <c r="G277" s="29">
        <f t="shared" si="23"/>
        <v>0</v>
      </c>
    </row>
    <row r="278" spans="1:7" hidden="1">
      <c r="A278" s="22">
        <v>67</v>
      </c>
      <c r="B278" s="25"/>
      <c r="C278" s="29">
        <f t="shared" si="23"/>
        <v>1627.4346666666668</v>
      </c>
      <c r="D278" s="29">
        <f t="shared" si="23"/>
        <v>1476.9066666666668</v>
      </c>
      <c r="E278" s="29">
        <f t="shared" si="23"/>
        <v>1062.1333333333334</v>
      </c>
      <c r="F278" s="29">
        <f t="shared" si="23"/>
        <v>790.19733333333329</v>
      </c>
      <c r="G278" s="29">
        <f t="shared" si="23"/>
        <v>0</v>
      </c>
    </row>
    <row r="279" spans="1:7" hidden="1">
      <c r="A279" s="22">
        <v>68</v>
      </c>
      <c r="B279" s="25"/>
      <c r="C279" s="29">
        <f t="shared" ref="C279:G288" si="24">+C205*$K$2</f>
        <v>1773.8560000000002</v>
      </c>
      <c r="D279" s="29">
        <f t="shared" si="24"/>
        <v>1609.962666666667</v>
      </c>
      <c r="E279" s="29">
        <f t="shared" si="24"/>
        <v>1158.9760000000001</v>
      </c>
      <c r="F279" s="29">
        <f t="shared" si="24"/>
        <v>862.10133333333351</v>
      </c>
      <c r="G279" s="29">
        <f t="shared" si="24"/>
        <v>0</v>
      </c>
    </row>
    <row r="280" spans="1:7" hidden="1">
      <c r="A280" s="22">
        <v>69</v>
      </c>
      <c r="B280" s="25"/>
      <c r="C280" s="29">
        <f t="shared" si="24"/>
        <v>1928.0426666666669</v>
      </c>
      <c r="D280" s="29">
        <f t="shared" si="24"/>
        <v>1749.7386666666669</v>
      </c>
      <c r="E280" s="29">
        <f t="shared" si="24"/>
        <v>1260.8960000000002</v>
      </c>
      <c r="F280" s="29">
        <f t="shared" si="24"/>
        <v>937.96266666666679</v>
      </c>
      <c r="G280" s="29">
        <f t="shared" si="24"/>
        <v>0</v>
      </c>
    </row>
    <row r="281" spans="1:7" hidden="1">
      <c r="A281" s="22">
        <v>70</v>
      </c>
      <c r="B281" s="25"/>
      <c r="C281" s="29">
        <f t="shared" si="24"/>
        <v>2089.6213333333335</v>
      </c>
      <c r="D281" s="29">
        <f t="shared" si="24"/>
        <v>1896.5333333333335</v>
      </c>
      <c r="E281" s="29">
        <f t="shared" si="24"/>
        <v>1368.1920000000002</v>
      </c>
      <c r="F281" s="29">
        <f t="shared" si="24"/>
        <v>1017.8560000000001</v>
      </c>
      <c r="G281" s="29">
        <f t="shared" si="24"/>
        <v>0</v>
      </c>
    </row>
    <row r="282" spans="1:7" hidden="1">
      <c r="A282" s="22">
        <v>71</v>
      </c>
      <c r="B282" s="25"/>
      <c r="C282" s="29">
        <f t="shared" si="24"/>
        <v>2259.1146666666668</v>
      </c>
      <c r="D282" s="29">
        <f t="shared" si="24"/>
        <v>2050.3466666666668</v>
      </c>
      <c r="E282" s="29">
        <f t="shared" si="24"/>
        <v>1480.64</v>
      </c>
      <c r="F282" s="29">
        <f t="shared" si="24"/>
        <v>1101.4080000000001</v>
      </c>
      <c r="G282" s="29">
        <f t="shared" si="24"/>
        <v>0</v>
      </c>
    </row>
    <row r="283" spans="1:7" hidden="1">
      <c r="A283" s="22">
        <v>72</v>
      </c>
      <c r="B283" s="25"/>
      <c r="C283" s="29">
        <f t="shared" si="24"/>
        <v>2436.0746666666669</v>
      </c>
      <c r="D283" s="29">
        <f t="shared" si="24"/>
        <v>2210.6560000000004</v>
      </c>
      <c r="E283" s="29">
        <f t="shared" si="24"/>
        <v>1598.3893333333335</v>
      </c>
      <c r="F283" s="29">
        <f t="shared" si="24"/>
        <v>1188.9920000000002</v>
      </c>
      <c r="G283" s="29">
        <f t="shared" si="24"/>
        <v>0</v>
      </c>
    </row>
    <row r="284" spans="1:7" hidden="1">
      <c r="A284" s="22">
        <v>73</v>
      </c>
      <c r="B284" s="25"/>
      <c r="C284" s="29">
        <f t="shared" si="24"/>
        <v>2620.5760000000005</v>
      </c>
      <c r="D284" s="29">
        <f t="shared" si="24"/>
        <v>2378.2080000000005</v>
      </c>
      <c r="E284" s="29">
        <f t="shared" si="24"/>
        <v>1721.44</v>
      </c>
      <c r="F284" s="29">
        <f t="shared" si="24"/>
        <v>1280.4586666666669</v>
      </c>
      <c r="G284" s="29">
        <f t="shared" si="24"/>
        <v>0</v>
      </c>
    </row>
    <row r="285" spans="1:7" hidden="1">
      <c r="A285" s="22">
        <v>74</v>
      </c>
      <c r="B285" s="25"/>
      <c r="C285" s="29">
        <f t="shared" si="24"/>
        <v>2812.7680000000005</v>
      </c>
      <c r="D285" s="29">
        <f t="shared" si="24"/>
        <v>2552.5546666666669</v>
      </c>
      <c r="E285" s="29">
        <f t="shared" si="24"/>
        <v>1849.7173333333335</v>
      </c>
      <c r="F285" s="29">
        <f t="shared" si="24"/>
        <v>1375.8826666666669</v>
      </c>
      <c r="G285" s="29">
        <f t="shared" si="24"/>
        <v>0</v>
      </c>
    </row>
    <row r="286" spans="1:7" hidden="1">
      <c r="A286" s="22">
        <v>75</v>
      </c>
      <c r="B286" s="25"/>
      <c r="C286" s="29">
        <f t="shared" si="24"/>
        <v>3012.6506666666669</v>
      </c>
      <c r="D286" s="29">
        <f t="shared" si="24"/>
        <v>2733.9946666666669</v>
      </c>
      <c r="E286" s="29">
        <f t="shared" si="24"/>
        <v>1983.2213333333336</v>
      </c>
      <c r="F286" s="29">
        <f t="shared" si="24"/>
        <v>1475.1893333333335</v>
      </c>
      <c r="G286" s="29">
        <f t="shared" si="24"/>
        <v>0</v>
      </c>
    </row>
    <row r="287" spans="1:7" hidden="1">
      <c r="A287" s="22">
        <v>76</v>
      </c>
      <c r="B287" s="25"/>
      <c r="C287" s="29">
        <f t="shared" si="24"/>
        <v>3012.6506666666669</v>
      </c>
      <c r="D287" s="29">
        <f t="shared" si="24"/>
        <v>2733.9946666666669</v>
      </c>
      <c r="E287" s="29">
        <f t="shared" si="24"/>
        <v>1983.2213333333336</v>
      </c>
      <c r="F287" s="29">
        <f t="shared" si="24"/>
        <v>1475.1893333333335</v>
      </c>
      <c r="G287" s="29">
        <f t="shared" si="24"/>
        <v>0</v>
      </c>
    </row>
    <row r="288" spans="1:7" hidden="1">
      <c r="A288" s="22">
        <v>77</v>
      </c>
      <c r="B288" s="25"/>
      <c r="C288" s="29">
        <f t="shared" si="24"/>
        <v>3012.6506666666669</v>
      </c>
      <c r="D288" s="29">
        <f t="shared" si="24"/>
        <v>2733.9946666666669</v>
      </c>
      <c r="E288" s="29">
        <f t="shared" si="24"/>
        <v>1983.2213333333336</v>
      </c>
      <c r="F288" s="29">
        <f t="shared" si="24"/>
        <v>1475.1893333333335</v>
      </c>
      <c r="G288" s="29">
        <f t="shared" si="24"/>
        <v>0</v>
      </c>
    </row>
    <row r="289" spans="1:18" hidden="1">
      <c r="A289" s="22">
        <v>78</v>
      </c>
      <c r="B289" s="25"/>
      <c r="C289" s="29">
        <f t="shared" ref="C289:G298" si="25">+C215*$K$2</f>
        <v>3012.6506666666669</v>
      </c>
      <c r="D289" s="29">
        <f t="shared" si="25"/>
        <v>2733.9946666666669</v>
      </c>
      <c r="E289" s="29">
        <f t="shared" si="25"/>
        <v>1983.2213333333336</v>
      </c>
      <c r="F289" s="29">
        <f t="shared" si="25"/>
        <v>1475.1893333333335</v>
      </c>
      <c r="G289" s="29">
        <f t="shared" si="25"/>
        <v>0</v>
      </c>
    </row>
    <row r="290" spans="1:18" hidden="1">
      <c r="A290" s="22">
        <v>79</v>
      </c>
      <c r="B290" s="25"/>
      <c r="C290" s="29">
        <f t="shared" si="25"/>
        <v>3012.6506666666669</v>
      </c>
      <c r="D290" s="29">
        <f t="shared" si="25"/>
        <v>2733.9946666666669</v>
      </c>
      <c r="E290" s="29">
        <f t="shared" si="25"/>
        <v>1983.2213333333336</v>
      </c>
      <c r="F290" s="29">
        <f t="shared" si="25"/>
        <v>1475.1893333333335</v>
      </c>
      <c r="G290" s="29">
        <f t="shared" si="25"/>
        <v>0</v>
      </c>
    </row>
    <row r="291" spans="1:18" hidden="1">
      <c r="A291" s="22">
        <v>80</v>
      </c>
      <c r="B291" s="25"/>
      <c r="C291" s="29">
        <f t="shared" si="25"/>
        <v>3012.6506666666669</v>
      </c>
      <c r="D291" s="29">
        <f t="shared" si="25"/>
        <v>2733.9946666666669</v>
      </c>
      <c r="E291" s="29">
        <f t="shared" si="25"/>
        <v>1983.2213333333336</v>
      </c>
      <c r="F291" s="29">
        <f t="shared" si="25"/>
        <v>1475.1893333333335</v>
      </c>
      <c r="G291" s="29">
        <f t="shared" si="25"/>
        <v>0</v>
      </c>
    </row>
    <row r="292" spans="1:18" hidden="1">
      <c r="A292" s="22">
        <v>81</v>
      </c>
      <c r="B292" s="25"/>
      <c r="C292" s="29">
        <f t="shared" si="25"/>
        <v>3012.6506666666669</v>
      </c>
      <c r="D292" s="29">
        <f t="shared" si="25"/>
        <v>2733.9946666666669</v>
      </c>
      <c r="E292" s="29">
        <f t="shared" si="25"/>
        <v>1983.2213333333336</v>
      </c>
      <c r="F292" s="29">
        <f t="shared" si="25"/>
        <v>1475.1893333333335</v>
      </c>
      <c r="G292" s="29">
        <f t="shared" si="25"/>
        <v>0</v>
      </c>
    </row>
    <row r="293" spans="1:18" hidden="1">
      <c r="A293" s="22">
        <v>82</v>
      </c>
      <c r="B293" s="25"/>
      <c r="C293" s="29">
        <f t="shared" si="25"/>
        <v>3012.6506666666669</v>
      </c>
      <c r="D293" s="29">
        <f t="shared" si="25"/>
        <v>2733.9946666666669</v>
      </c>
      <c r="E293" s="29">
        <f t="shared" si="25"/>
        <v>1983.2213333333336</v>
      </c>
      <c r="F293" s="29">
        <f t="shared" si="25"/>
        <v>1475.1893333333335</v>
      </c>
      <c r="G293" s="29">
        <f t="shared" si="25"/>
        <v>0</v>
      </c>
    </row>
    <row r="294" spans="1:18" hidden="1">
      <c r="A294" s="22">
        <v>83</v>
      </c>
      <c r="B294" s="25"/>
      <c r="C294" s="29">
        <f t="shared" si="25"/>
        <v>3012.6506666666669</v>
      </c>
      <c r="D294" s="29">
        <f t="shared" si="25"/>
        <v>2733.9946666666669</v>
      </c>
      <c r="E294" s="29">
        <f t="shared" si="25"/>
        <v>1983.2213333333336</v>
      </c>
      <c r="F294" s="29">
        <f t="shared" si="25"/>
        <v>1475.1893333333335</v>
      </c>
      <c r="G294" s="29">
        <f t="shared" si="25"/>
        <v>0</v>
      </c>
    </row>
    <row r="295" spans="1:18" hidden="1">
      <c r="A295" s="22">
        <v>84</v>
      </c>
      <c r="B295" s="25" t="s">
        <v>3</v>
      </c>
      <c r="C295" s="29">
        <f t="shared" si="25"/>
        <v>3012.6506666666669</v>
      </c>
      <c r="D295" s="29">
        <f t="shared" si="25"/>
        <v>2733.9946666666669</v>
      </c>
      <c r="E295" s="29">
        <f t="shared" si="25"/>
        <v>1983.2213333333336</v>
      </c>
      <c r="F295" s="29">
        <f t="shared" si="25"/>
        <v>1475.1893333333335</v>
      </c>
      <c r="G295" s="29">
        <f t="shared" si="25"/>
        <v>0</v>
      </c>
    </row>
    <row r="296" spans="1:18" hidden="1">
      <c r="A296" s="22">
        <v>1</v>
      </c>
      <c r="B296" s="25" t="s">
        <v>4</v>
      </c>
      <c r="C296" s="29">
        <f t="shared" si="25"/>
        <v>154.48533333333336</v>
      </c>
      <c r="D296" s="29">
        <f t="shared" si="25"/>
        <v>140.14933333333335</v>
      </c>
      <c r="E296" s="29">
        <f t="shared" si="25"/>
        <v>107.59466666666667</v>
      </c>
      <c r="F296" s="29">
        <f t="shared" si="25"/>
        <v>80.117333333333349</v>
      </c>
      <c r="G296" s="29">
        <f t="shared" si="25"/>
        <v>0</v>
      </c>
    </row>
    <row r="297" spans="1:18" hidden="1">
      <c r="A297" s="22">
        <v>2</v>
      </c>
      <c r="B297" s="25" t="s">
        <v>1</v>
      </c>
      <c r="C297" s="29">
        <f t="shared" si="25"/>
        <v>262.52800000000002</v>
      </c>
      <c r="D297" s="29">
        <f t="shared" si="25"/>
        <v>238.18666666666667</v>
      </c>
      <c r="E297" s="29">
        <f t="shared" si="25"/>
        <v>182.85866666666669</v>
      </c>
      <c r="F297" s="29">
        <f t="shared" si="25"/>
        <v>136.04266666666669</v>
      </c>
      <c r="G297" s="29">
        <f t="shared" si="25"/>
        <v>0</v>
      </c>
    </row>
    <row r="298" spans="1:18" hidden="1">
      <c r="A298" s="22">
        <v>3</v>
      </c>
      <c r="B298" s="25" t="s">
        <v>5</v>
      </c>
      <c r="C298" s="29">
        <f t="shared" si="25"/>
        <v>370.49600000000004</v>
      </c>
      <c r="D298" s="29">
        <f t="shared" si="25"/>
        <v>336.29866666666669</v>
      </c>
      <c r="E298" s="29">
        <f t="shared" si="25"/>
        <v>258.19733333333335</v>
      </c>
      <c r="F298" s="29">
        <f t="shared" si="25"/>
        <v>192.11733333333336</v>
      </c>
      <c r="G298" s="29">
        <f t="shared" si="25"/>
        <v>0</v>
      </c>
    </row>
    <row r="300" spans="1:18" ht="14" hidden="1" thickBot="1"/>
    <row r="301" spans="1:18" ht="18" hidden="1">
      <c r="A301" s="529" t="s">
        <v>19</v>
      </c>
      <c r="B301" s="530"/>
      <c r="C301" s="530"/>
      <c r="D301" s="530"/>
      <c r="E301" s="530"/>
      <c r="F301" s="530"/>
      <c r="G301" s="530"/>
      <c r="I301" s="133"/>
    </row>
    <row r="302" spans="1:18" ht="18" hidden="1">
      <c r="A302" s="531" t="s">
        <v>6</v>
      </c>
      <c r="B302" s="532"/>
      <c r="C302" s="532"/>
      <c r="D302" s="532"/>
      <c r="E302" s="532"/>
      <c r="F302" s="532"/>
      <c r="G302" s="532"/>
      <c r="H302" s="51"/>
    </row>
    <row r="303" spans="1:18" hidden="1">
      <c r="A303" s="527" t="s">
        <v>0</v>
      </c>
      <c r="B303" s="528"/>
      <c r="C303" s="528"/>
      <c r="D303" s="528"/>
      <c r="E303" s="528"/>
      <c r="F303" s="528"/>
      <c r="G303" s="528"/>
    </row>
    <row r="304" spans="1:18" hidden="1">
      <c r="A304" s="22" t="s">
        <v>2</v>
      </c>
      <c r="B304" s="23" t="s">
        <v>2</v>
      </c>
      <c r="C304" s="60">
        <v>250</v>
      </c>
      <c r="D304" s="60">
        <v>2000</v>
      </c>
      <c r="E304" s="61">
        <v>5000</v>
      </c>
      <c r="F304" s="24">
        <v>10000</v>
      </c>
      <c r="G304" s="24"/>
      <c r="I304" s="268" t="s">
        <v>75</v>
      </c>
      <c r="J304" s="269"/>
      <c r="K304" s="269"/>
      <c r="L304" s="269"/>
      <c r="O304" s="278">
        <v>250</v>
      </c>
      <c r="P304" s="278">
        <v>2000</v>
      </c>
      <c r="Q304" s="279">
        <v>5000</v>
      </c>
      <c r="R304" s="279">
        <v>10000</v>
      </c>
    </row>
    <row r="305" spans="1:18" ht="14" hidden="1">
      <c r="A305" s="22">
        <v>18</v>
      </c>
      <c r="B305" s="25"/>
      <c r="C305" s="133">
        <f t="shared" ref="C305:C336" si="26">I305*$K$5</f>
        <v>2665.6000000000004</v>
      </c>
      <c r="D305" s="133">
        <f t="shared" ref="D305:D336" si="27">J305*$K$5</f>
        <v>2556.8000000000002</v>
      </c>
      <c r="E305" s="133">
        <f t="shared" ref="E305:E336" si="28">K305*$K$5</f>
        <v>1950.4</v>
      </c>
      <c r="F305" s="133">
        <f t="shared" ref="F305:F336" si="29">L305*$K$5</f>
        <v>1450.4</v>
      </c>
      <c r="G305" s="264"/>
      <c r="I305" s="273">
        <v>3332</v>
      </c>
      <c r="J305" s="273">
        <v>3196</v>
      </c>
      <c r="K305" s="273">
        <v>2438</v>
      </c>
      <c r="L305" s="273">
        <v>1813</v>
      </c>
      <c r="O305" s="28" t="b">
        <v>1</v>
      </c>
      <c r="P305" s="28" t="b">
        <v>1</v>
      </c>
      <c r="Q305" s="28" t="b">
        <v>1</v>
      </c>
      <c r="R305" s="28" t="b">
        <v>1</v>
      </c>
    </row>
    <row r="306" spans="1:18" ht="14" hidden="1">
      <c r="A306" s="22">
        <v>19</v>
      </c>
      <c r="B306" s="25"/>
      <c r="C306" s="133">
        <f t="shared" si="26"/>
        <v>2665.6000000000004</v>
      </c>
      <c r="D306" s="133">
        <f t="shared" si="27"/>
        <v>2556.8000000000002</v>
      </c>
      <c r="E306" s="133">
        <f t="shared" si="28"/>
        <v>1950.4</v>
      </c>
      <c r="F306" s="133">
        <f t="shared" si="29"/>
        <v>1450.4</v>
      </c>
      <c r="G306" s="264"/>
      <c r="I306" s="273">
        <v>3332</v>
      </c>
      <c r="J306" s="273">
        <v>3196</v>
      </c>
      <c r="K306" s="273">
        <v>2438</v>
      </c>
      <c r="L306" s="273">
        <v>1813</v>
      </c>
      <c r="O306" s="28" t="b">
        <v>1</v>
      </c>
      <c r="P306" s="28" t="b">
        <v>1</v>
      </c>
      <c r="Q306" s="28" t="b">
        <v>1</v>
      </c>
      <c r="R306" s="28" t="b">
        <v>1</v>
      </c>
    </row>
    <row r="307" spans="1:18" ht="14" hidden="1">
      <c r="A307" s="22">
        <v>20</v>
      </c>
      <c r="B307" s="25"/>
      <c r="C307" s="133">
        <f t="shared" si="26"/>
        <v>2665.6000000000004</v>
      </c>
      <c r="D307" s="133">
        <f t="shared" si="27"/>
        <v>2556.8000000000002</v>
      </c>
      <c r="E307" s="133">
        <f t="shared" si="28"/>
        <v>1950.4</v>
      </c>
      <c r="F307" s="133">
        <f t="shared" si="29"/>
        <v>1450.4</v>
      </c>
      <c r="G307" s="264"/>
      <c r="I307" s="273">
        <v>3332</v>
      </c>
      <c r="J307" s="273">
        <v>3196</v>
      </c>
      <c r="K307" s="273">
        <v>2438</v>
      </c>
      <c r="L307" s="273">
        <v>1813</v>
      </c>
      <c r="O307" s="28" t="b">
        <v>1</v>
      </c>
      <c r="P307" s="28" t="b">
        <v>1</v>
      </c>
      <c r="Q307" s="28" t="b">
        <v>1</v>
      </c>
      <c r="R307" s="28" t="b">
        <v>1</v>
      </c>
    </row>
    <row r="308" spans="1:18" ht="14" hidden="1">
      <c r="A308" s="22">
        <v>21</v>
      </c>
      <c r="B308" s="25"/>
      <c r="C308" s="133">
        <f t="shared" si="26"/>
        <v>2665.6000000000004</v>
      </c>
      <c r="D308" s="133">
        <f t="shared" si="27"/>
        <v>2556.8000000000002</v>
      </c>
      <c r="E308" s="133">
        <f t="shared" si="28"/>
        <v>1950.4</v>
      </c>
      <c r="F308" s="133">
        <f t="shared" si="29"/>
        <v>1450.4</v>
      </c>
      <c r="G308" s="264"/>
      <c r="I308" s="273">
        <v>3332</v>
      </c>
      <c r="J308" s="273">
        <v>3196</v>
      </c>
      <c r="K308" s="273">
        <v>2438</v>
      </c>
      <c r="L308" s="273">
        <v>1813</v>
      </c>
      <c r="O308" s="28" t="b">
        <v>1</v>
      </c>
      <c r="P308" s="28" t="b">
        <v>1</v>
      </c>
      <c r="Q308" s="28" t="b">
        <v>1</v>
      </c>
      <c r="R308" s="28" t="b">
        <v>1</v>
      </c>
    </row>
    <row r="309" spans="1:18" ht="14" hidden="1">
      <c r="A309" s="22">
        <v>22</v>
      </c>
      <c r="B309" s="25"/>
      <c r="C309" s="133">
        <f t="shared" si="26"/>
        <v>2665.6000000000004</v>
      </c>
      <c r="D309" s="133">
        <f t="shared" si="27"/>
        <v>2556.8000000000002</v>
      </c>
      <c r="E309" s="133">
        <f t="shared" si="28"/>
        <v>1950.4</v>
      </c>
      <c r="F309" s="133">
        <f t="shared" si="29"/>
        <v>1450.4</v>
      </c>
      <c r="G309" s="264"/>
      <c r="I309" s="273">
        <v>3332</v>
      </c>
      <c r="J309" s="273">
        <v>3196</v>
      </c>
      <c r="K309" s="273">
        <v>2438</v>
      </c>
      <c r="L309" s="273">
        <v>1813</v>
      </c>
      <c r="O309" s="28" t="b">
        <v>1</v>
      </c>
      <c r="P309" s="28" t="b">
        <v>1</v>
      </c>
      <c r="Q309" s="28" t="b">
        <v>1</v>
      </c>
      <c r="R309" s="28" t="b">
        <v>1</v>
      </c>
    </row>
    <row r="310" spans="1:18" ht="14" hidden="1">
      <c r="A310" s="22">
        <v>23</v>
      </c>
      <c r="B310" s="25"/>
      <c r="C310" s="133">
        <f t="shared" si="26"/>
        <v>2665.6000000000004</v>
      </c>
      <c r="D310" s="133">
        <f t="shared" si="27"/>
        <v>2556.8000000000002</v>
      </c>
      <c r="E310" s="133">
        <f t="shared" si="28"/>
        <v>1950.4</v>
      </c>
      <c r="F310" s="133">
        <f t="shared" si="29"/>
        <v>1450.4</v>
      </c>
      <c r="G310" s="264"/>
      <c r="I310" s="273">
        <v>3332</v>
      </c>
      <c r="J310" s="273">
        <v>3196</v>
      </c>
      <c r="K310" s="273">
        <v>2438</v>
      </c>
      <c r="L310" s="273">
        <v>1813</v>
      </c>
      <c r="O310" s="28" t="b">
        <v>1</v>
      </c>
      <c r="P310" s="28" t="b">
        <v>1</v>
      </c>
      <c r="Q310" s="28" t="b">
        <v>1</v>
      </c>
      <c r="R310" s="28" t="b">
        <v>1</v>
      </c>
    </row>
    <row r="311" spans="1:18" ht="14" hidden="1">
      <c r="A311" s="22">
        <v>24</v>
      </c>
      <c r="B311" s="25"/>
      <c r="C311" s="133">
        <f t="shared" si="26"/>
        <v>2665.6000000000004</v>
      </c>
      <c r="D311" s="133">
        <f t="shared" si="27"/>
        <v>2556.8000000000002</v>
      </c>
      <c r="E311" s="133">
        <f t="shared" si="28"/>
        <v>1950.4</v>
      </c>
      <c r="F311" s="133">
        <f t="shared" si="29"/>
        <v>1450.4</v>
      </c>
      <c r="G311" s="264"/>
      <c r="I311" s="273">
        <v>3332</v>
      </c>
      <c r="J311" s="273">
        <v>3196</v>
      </c>
      <c r="K311" s="273">
        <v>2438</v>
      </c>
      <c r="L311" s="273">
        <v>1813</v>
      </c>
      <c r="O311" s="28" t="b">
        <v>1</v>
      </c>
      <c r="P311" s="28" t="b">
        <v>1</v>
      </c>
      <c r="Q311" s="28" t="b">
        <v>1</v>
      </c>
      <c r="R311" s="28" t="b">
        <v>1</v>
      </c>
    </row>
    <row r="312" spans="1:18" ht="14" hidden="1">
      <c r="A312" s="22">
        <v>25</v>
      </c>
      <c r="B312" s="25"/>
      <c r="C312" s="133">
        <f t="shared" si="26"/>
        <v>2875.2000000000003</v>
      </c>
      <c r="D312" s="133">
        <f t="shared" si="27"/>
        <v>2759.2000000000003</v>
      </c>
      <c r="E312" s="133">
        <f t="shared" si="28"/>
        <v>2080.8000000000002</v>
      </c>
      <c r="F312" s="133">
        <f t="shared" si="29"/>
        <v>1548</v>
      </c>
      <c r="G312" s="264"/>
      <c r="I312" s="273">
        <v>3594</v>
      </c>
      <c r="J312" s="273">
        <v>3449</v>
      </c>
      <c r="K312" s="273">
        <v>2601</v>
      </c>
      <c r="L312" s="273">
        <v>1935</v>
      </c>
      <c r="O312" s="28" t="b">
        <v>1</v>
      </c>
      <c r="P312" s="28" t="b">
        <v>1</v>
      </c>
      <c r="Q312" s="28" t="b">
        <v>1</v>
      </c>
      <c r="R312" s="28" t="b">
        <v>1</v>
      </c>
    </row>
    <row r="313" spans="1:18" ht="14" hidden="1">
      <c r="A313" s="22">
        <v>26</v>
      </c>
      <c r="B313" s="25"/>
      <c r="C313" s="133">
        <f t="shared" si="26"/>
        <v>2875.2000000000003</v>
      </c>
      <c r="D313" s="133">
        <f t="shared" si="27"/>
        <v>2759.2000000000003</v>
      </c>
      <c r="E313" s="133">
        <f t="shared" si="28"/>
        <v>2080.8000000000002</v>
      </c>
      <c r="F313" s="133">
        <f t="shared" si="29"/>
        <v>1548</v>
      </c>
      <c r="G313" s="264"/>
      <c r="I313" s="273">
        <v>3594</v>
      </c>
      <c r="J313" s="273">
        <v>3449</v>
      </c>
      <c r="K313" s="273">
        <v>2601</v>
      </c>
      <c r="L313" s="273">
        <v>1935</v>
      </c>
      <c r="O313" s="28" t="b">
        <v>1</v>
      </c>
      <c r="P313" s="28" t="b">
        <v>1</v>
      </c>
      <c r="Q313" s="28" t="b">
        <v>1</v>
      </c>
      <c r="R313" s="28" t="b">
        <v>1</v>
      </c>
    </row>
    <row r="314" spans="1:18" ht="14" hidden="1">
      <c r="A314" s="22">
        <v>27</v>
      </c>
      <c r="B314" s="25"/>
      <c r="C314" s="133">
        <f t="shared" si="26"/>
        <v>2875.2000000000003</v>
      </c>
      <c r="D314" s="133">
        <f t="shared" si="27"/>
        <v>2759.2000000000003</v>
      </c>
      <c r="E314" s="133">
        <f t="shared" si="28"/>
        <v>2080.8000000000002</v>
      </c>
      <c r="F314" s="133">
        <f t="shared" si="29"/>
        <v>1548</v>
      </c>
      <c r="G314" s="264"/>
      <c r="I314" s="273">
        <v>3594</v>
      </c>
      <c r="J314" s="273">
        <v>3449</v>
      </c>
      <c r="K314" s="273">
        <v>2601</v>
      </c>
      <c r="L314" s="273">
        <v>1935</v>
      </c>
      <c r="O314" s="28" t="b">
        <v>1</v>
      </c>
      <c r="P314" s="28" t="b">
        <v>1</v>
      </c>
      <c r="Q314" s="28" t="b">
        <v>1</v>
      </c>
      <c r="R314" s="28" t="b">
        <v>1</v>
      </c>
    </row>
    <row r="315" spans="1:18" ht="14" hidden="1">
      <c r="A315" s="22">
        <v>28</v>
      </c>
      <c r="B315" s="25"/>
      <c r="C315" s="133">
        <f t="shared" si="26"/>
        <v>2875.2000000000003</v>
      </c>
      <c r="D315" s="133">
        <f t="shared" si="27"/>
        <v>2759.2000000000003</v>
      </c>
      <c r="E315" s="133">
        <f t="shared" si="28"/>
        <v>2080.8000000000002</v>
      </c>
      <c r="F315" s="133">
        <f t="shared" si="29"/>
        <v>1548</v>
      </c>
      <c r="G315" s="264"/>
      <c r="I315" s="273">
        <v>3594</v>
      </c>
      <c r="J315" s="273">
        <v>3449</v>
      </c>
      <c r="K315" s="273">
        <v>2601</v>
      </c>
      <c r="L315" s="273">
        <v>1935</v>
      </c>
      <c r="O315" s="28" t="b">
        <v>1</v>
      </c>
      <c r="P315" s="28" t="b">
        <v>1</v>
      </c>
      <c r="Q315" s="28" t="b">
        <v>1</v>
      </c>
      <c r="R315" s="28" t="b">
        <v>1</v>
      </c>
    </row>
    <row r="316" spans="1:18" ht="14" hidden="1">
      <c r="A316" s="22">
        <v>29</v>
      </c>
      <c r="B316" s="25"/>
      <c r="C316" s="133">
        <f t="shared" si="26"/>
        <v>2875.2000000000003</v>
      </c>
      <c r="D316" s="133">
        <f t="shared" si="27"/>
        <v>2759.2000000000003</v>
      </c>
      <c r="E316" s="133">
        <f t="shared" si="28"/>
        <v>2080.8000000000002</v>
      </c>
      <c r="F316" s="133">
        <f t="shared" si="29"/>
        <v>1548</v>
      </c>
      <c r="G316" s="264"/>
      <c r="I316" s="273">
        <v>3594</v>
      </c>
      <c r="J316" s="273">
        <v>3449</v>
      </c>
      <c r="K316" s="273">
        <v>2601</v>
      </c>
      <c r="L316" s="273">
        <v>1935</v>
      </c>
      <c r="O316" s="28" t="b">
        <v>1</v>
      </c>
      <c r="P316" s="28" t="b">
        <v>1</v>
      </c>
      <c r="Q316" s="28" t="b">
        <v>1</v>
      </c>
      <c r="R316" s="28" t="b">
        <v>1</v>
      </c>
    </row>
    <row r="317" spans="1:18" ht="14" hidden="1">
      <c r="A317" s="22">
        <v>30</v>
      </c>
      <c r="B317" s="25"/>
      <c r="C317" s="133">
        <f t="shared" si="26"/>
        <v>3244.8</v>
      </c>
      <c r="D317" s="133">
        <f t="shared" si="27"/>
        <v>3114.4</v>
      </c>
      <c r="E317" s="133">
        <f t="shared" si="28"/>
        <v>2313.6</v>
      </c>
      <c r="F317" s="133">
        <f t="shared" si="29"/>
        <v>1721.6000000000001</v>
      </c>
      <c r="G317" s="264"/>
      <c r="I317" s="273">
        <v>4056</v>
      </c>
      <c r="J317" s="273">
        <v>3893</v>
      </c>
      <c r="K317" s="273">
        <v>2892</v>
      </c>
      <c r="L317" s="273">
        <v>2152</v>
      </c>
      <c r="O317" s="28" t="b">
        <v>1</v>
      </c>
      <c r="P317" s="28" t="b">
        <v>1</v>
      </c>
      <c r="Q317" s="28" t="b">
        <v>1</v>
      </c>
      <c r="R317" s="28" t="b">
        <v>1</v>
      </c>
    </row>
    <row r="318" spans="1:18" ht="14" hidden="1">
      <c r="A318" s="22">
        <v>31</v>
      </c>
      <c r="B318" s="25"/>
      <c r="C318" s="133">
        <f t="shared" si="26"/>
        <v>3244.8</v>
      </c>
      <c r="D318" s="133">
        <f t="shared" si="27"/>
        <v>3114.4</v>
      </c>
      <c r="E318" s="133">
        <f t="shared" si="28"/>
        <v>2313.6</v>
      </c>
      <c r="F318" s="133">
        <f t="shared" si="29"/>
        <v>1721.6000000000001</v>
      </c>
      <c r="G318" s="264"/>
      <c r="I318" s="273">
        <v>4056</v>
      </c>
      <c r="J318" s="273">
        <v>3893</v>
      </c>
      <c r="K318" s="273">
        <v>2892</v>
      </c>
      <c r="L318" s="273">
        <v>2152</v>
      </c>
      <c r="O318" s="28" t="b">
        <v>1</v>
      </c>
      <c r="P318" s="28" t="b">
        <v>1</v>
      </c>
      <c r="Q318" s="28" t="b">
        <v>1</v>
      </c>
      <c r="R318" s="28" t="b">
        <v>1</v>
      </c>
    </row>
    <row r="319" spans="1:18" ht="14" hidden="1">
      <c r="A319" s="22">
        <v>32</v>
      </c>
      <c r="B319" s="25"/>
      <c r="C319" s="133">
        <f t="shared" si="26"/>
        <v>3244.8</v>
      </c>
      <c r="D319" s="133">
        <f t="shared" si="27"/>
        <v>3114.4</v>
      </c>
      <c r="E319" s="133">
        <f t="shared" si="28"/>
        <v>2313.6</v>
      </c>
      <c r="F319" s="133">
        <f t="shared" si="29"/>
        <v>1721.6000000000001</v>
      </c>
      <c r="G319" s="264"/>
      <c r="I319" s="273">
        <v>4056</v>
      </c>
      <c r="J319" s="273">
        <v>3893</v>
      </c>
      <c r="K319" s="273">
        <v>2892</v>
      </c>
      <c r="L319" s="273">
        <v>2152</v>
      </c>
      <c r="O319" s="28" t="b">
        <v>1</v>
      </c>
      <c r="P319" s="28" t="b">
        <v>1</v>
      </c>
      <c r="Q319" s="28" t="b">
        <v>1</v>
      </c>
      <c r="R319" s="28" t="b">
        <v>1</v>
      </c>
    </row>
    <row r="320" spans="1:18" ht="14" hidden="1">
      <c r="A320" s="22">
        <v>33</v>
      </c>
      <c r="B320" s="25"/>
      <c r="C320" s="133">
        <f t="shared" si="26"/>
        <v>3244.8</v>
      </c>
      <c r="D320" s="133">
        <f t="shared" si="27"/>
        <v>3114.4</v>
      </c>
      <c r="E320" s="133">
        <f t="shared" si="28"/>
        <v>2313.6</v>
      </c>
      <c r="F320" s="133">
        <f t="shared" si="29"/>
        <v>1721.6000000000001</v>
      </c>
      <c r="G320" s="264"/>
      <c r="I320" s="273">
        <v>4056</v>
      </c>
      <c r="J320" s="273">
        <v>3893</v>
      </c>
      <c r="K320" s="273">
        <v>2892</v>
      </c>
      <c r="L320" s="273">
        <v>2152</v>
      </c>
      <c r="O320" s="28" t="b">
        <v>1</v>
      </c>
      <c r="P320" s="28" t="b">
        <v>1</v>
      </c>
      <c r="Q320" s="28" t="b">
        <v>1</v>
      </c>
      <c r="R320" s="28" t="b">
        <v>1</v>
      </c>
    </row>
    <row r="321" spans="1:18" ht="14" hidden="1">
      <c r="A321" s="22">
        <v>34</v>
      </c>
      <c r="B321" s="25"/>
      <c r="C321" s="133">
        <f t="shared" si="26"/>
        <v>3244.8</v>
      </c>
      <c r="D321" s="133">
        <f t="shared" si="27"/>
        <v>3114.4</v>
      </c>
      <c r="E321" s="133">
        <f t="shared" si="28"/>
        <v>2313.6</v>
      </c>
      <c r="F321" s="133">
        <f t="shared" si="29"/>
        <v>1721.6000000000001</v>
      </c>
      <c r="G321" s="264"/>
      <c r="I321" s="273">
        <v>4056</v>
      </c>
      <c r="J321" s="273">
        <v>3893</v>
      </c>
      <c r="K321" s="273">
        <v>2892</v>
      </c>
      <c r="L321" s="273">
        <v>2152</v>
      </c>
      <c r="O321" s="28" t="b">
        <v>1</v>
      </c>
      <c r="P321" s="28" t="b">
        <v>1</v>
      </c>
      <c r="Q321" s="28" t="b">
        <v>1</v>
      </c>
      <c r="R321" s="28" t="b">
        <v>1</v>
      </c>
    </row>
    <row r="322" spans="1:18" ht="14" hidden="1">
      <c r="A322" s="22">
        <v>35</v>
      </c>
      <c r="B322" s="25"/>
      <c r="C322" s="133">
        <f t="shared" si="26"/>
        <v>3673.6000000000004</v>
      </c>
      <c r="D322" s="133">
        <f t="shared" si="27"/>
        <v>3524.8</v>
      </c>
      <c r="E322" s="133">
        <f t="shared" si="28"/>
        <v>2591.2000000000003</v>
      </c>
      <c r="F322" s="133">
        <f t="shared" si="29"/>
        <v>1927.2</v>
      </c>
      <c r="G322" s="264"/>
      <c r="I322" s="273">
        <v>4592</v>
      </c>
      <c r="J322" s="273">
        <v>4406</v>
      </c>
      <c r="K322" s="273">
        <v>3239</v>
      </c>
      <c r="L322" s="273">
        <v>2409</v>
      </c>
      <c r="O322" s="28" t="b">
        <v>1</v>
      </c>
      <c r="P322" s="28" t="b">
        <v>1</v>
      </c>
      <c r="Q322" s="28" t="b">
        <v>1</v>
      </c>
      <c r="R322" s="28" t="b">
        <v>1</v>
      </c>
    </row>
    <row r="323" spans="1:18" ht="14" hidden="1">
      <c r="A323" s="22">
        <v>36</v>
      </c>
      <c r="B323" s="25"/>
      <c r="C323" s="133">
        <f t="shared" si="26"/>
        <v>3673.6000000000004</v>
      </c>
      <c r="D323" s="133">
        <f t="shared" si="27"/>
        <v>3524.8</v>
      </c>
      <c r="E323" s="133">
        <f t="shared" si="28"/>
        <v>2591.2000000000003</v>
      </c>
      <c r="F323" s="133">
        <f t="shared" si="29"/>
        <v>1927.2</v>
      </c>
      <c r="G323" s="264"/>
      <c r="I323" s="273">
        <v>4592</v>
      </c>
      <c r="J323" s="273">
        <v>4406</v>
      </c>
      <c r="K323" s="273">
        <v>3239</v>
      </c>
      <c r="L323" s="273">
        <v>2409</v>
      </c>
      <c r="O323" s="28" t="b">
        <v>1</v>
      </c>
      <c r="P323" s="28" t="b">
        <v>1</v>
      </c>
      <c r="Q323" s="28" t="b">
        <v>1</v>
      </c>
      <c r="R323" s="28" t="b">
        <v>1</v>
      </c>
    </row>
    <row r="324" spans="1:18" ht="14" hidden="1">
      <c r="A324" s="22">
        <v>37</v>
      </c>
      <c r="B324" s="25"/>
      <c r="C324" s="133">
        <f t="shared" si="26"/>
        <v>3673.6000000000004</v>
      </c>
      <c r="D324" s="133">
        <f t="shared" si="27"/>
        <v>3524.8</v>
      </c>
      <c r="E324" s="133">
        <f t="shared" si="28"/>
        <v>2591.2000000000003</v>
      </c>
      <c r="F324" s="133">
        <f t="shared" si="29"/>
        <v>1927.2</v>
      </c>
      <c r="G324" s="264"/>
      <c r="I324" s="273">
        <v>4592</v>
      </c>
      <c r="J324" s="273">
        <v>4406</v>
      </c>
      <c r="K324" s="273">
        <v>3239</v>
      </c>
      <c r="L324" s="273">
        <v>2409</v>
      </c>
      <c r="O324" s="28" t="b">
        <v>1</v>
      </c>
      <c r="P324" s="28" t="b">
        <v>1</v>
      </c>
      <c r="Q324" s="28" t="b">
        <v>1</v>
      </c>
      <c r="R324" s="28" t="b">
        <v>1</v>
      </c>
    </row>
    <row r="325" spans="1:18" ht="14" hidden="1">
      <c r="A325" s="22">
        <v>38</v>
      </c>
      <c r="B325" s="25"/>
      <c r="C325" s="133">
        <f t="shared" si="26"/>
        <v>3673.6000000000004</v>
      </c>
      <c r="D325" s="133">
        <f t="shared" si="27"/>
        <v>3524.8</v>
      </c>
      <c r="E325" s="133">
        <f t="shared" si="28"/>
        <v>2591.2000000000003</v>
      </c>
      <c r="F325" s="133">
        <f t="shared" si="29"/>
        <v>1927.2</v>
      </c>
      <c r="G325" s="264"/>
      <c r="I325" s="273">
        <v>4592</v>
      </c>
      <c r="J325" s="273">
        <v>4406</v>
      </c>
      <c r="K325" s="273">
        <v>3239</v>
      </c>
      <c r="L325" s="273">
        <v>2409</v>
      </c>
      <c r="O325" s="28" t="b">
        <v>1</v>
      </c>
      <c r="P325" s="28" t="b">
        <v>1</v>
      </c>
      <c r="Q325" s="28" t="b">
        <v>1</v>
      </c>
      <c r="R325" s="28" t="b">
        <v>1</v>
      </c>
    </row>
    <row r="326" spans="1:18" ht="14" hidden="1">
      <c r="A326" s="22">
        <v>39</v>
      </c>
      <c r="B326" s="25"/>
      <c r="C326" s="133">
        <f t="shared" si="26"/>
        <v>3673.6000000000004</v>
      </c>
      <c r="D326" s="133">
        <f t="shared" si="27"/>
        <v>3524.8</v>
      </c>
      <c r="E326" s="133">
        <f t="shared" si="28"/>
        <v>2591.2000000000003</v>
      </c>
      <c r="F326" s="133">
        <f t="shared" si="29"/>
        <v>1927.2</v>
      </c>
      <c r="G326" s="264"/>
      <c r="I326" s="273">
        <v>4592</v>
      </c>
      <c r="J326" s="273">
        <v>4406</v>
      </c>
      <c r="K326" s="273">
        <v>3239</v>
      </c>
      <c r="L326" s="273">
        <v>2409</v>
      </c>
      <c r="O326" s="28" t="b">
        <v>1</v>
      </c>
      <c r="P326" s="28" t="b">
        <v>1</v>
      </c>
      <c r="Q326" s="28" t="b">
        <v>1</v>
      </c>
      <c r="R326" s="28" t="b">
        <v>1</v>
      </c>
    </row>
    <row r="327" spans="1:18" ht="14" hidden="1">
      <c r="A327" s="22">
        <v>40</v>
      </c>
      <c r="B327" s="25"/>
      <c r="C327" s="133">
        <f t="shared" si="26"/>
        <v>4168</v>
      </c>
      <c r="D327" s="133">
        <f t="shared" si="27"/>
        <v>3998.4</v>
      </c>
      <c r="E327" s="133">
        <f t="shared" si="28"/>
        <v>2915.2000000000003</v>
      </c>
      <c r="F327" s="133">
        <f t="shared" si="29"/>
        <v>2168.8000000000002</v>
      </c>
      <c r="G327" s="264"/>
      <c r="I327" s="273">
        <v>5210</v>
      </c>
      <c r="J327" s="273">
        <v>4998</v>
      </c>
      <c r="K327" s="273">
        <v>3644</v>
      </c>
      <c r="L327" s="273">
        <v>2711</v>
      </c>
      <c r="O327" s="28" t="b">
        <v>1</v>
      </c>
      <c r="P327" s="28" t="b">
        <v>1</v>
      </c>
      <c r="Q327" s="28" t="b">
        <v>1</v>
      </c>
      <c r="R327" s="28" t="b">
        <v>1</v>
      </c>
    </row>
    <row r="328" spans="1:18" ht="14" hidden="1">
      <c r="A328" s="22">
        <v>41</v>
      </c>
      <c r="B328" s="25"/>
      <c r="C328" s="133">
        <f t="shared" si="26"/>
        <v>4168</v>
      </c>
      <c r="D328" s="133">
        <f t="shared" si="27"/>
        <v>3998.4</v>
      </c>
      <c r="E328" s="133">
        <f t="shared" si="28"/>
        <v>2915.2000000000003</v>
      </c>
      <c r="F328" s="133">
        <f t="shared" si="29"/>
        <v>2168.8000000000002</v>
      </c>
      <c r="G328" s="264"/>
      <c r="I328" s="273">
        <v>5210</v>
      </c>
      <c r="J328" s="273">
        <v>4998</v>
      </c>
      <c r="K328" s="273">
        <v>3644</v>
      </c>
      <c r="L328" s="273">
        <v>2711</v>
      </c>
      <c r="O328" s="28" t="b">
        <v>1</v>
      </c>
      <c r="P328" s="28" t="b">
        <v>1</v>
      </c>
      <c r="Q328" s="28" t="b">
        <v>1</v>
      </c>
      <c r="R328" s="28" t="b">
        <v>1</v>
      </c>
    </row>
    <row r="329" spans="1:18" ht="14" hidden="1">
      <c r="A329" s="22">
        <v>42</v>
      </c>
      <c r="B329" s="25"/>
      <c r="C329" s="133">
        <f t="shared" si="26"/>
        <v>4168</v>
      </c>
      <c r="D329" s="133">
        <f t="shared" si="27"/>
        <v>3998.4</v>
      </c>
      <c r="E329" s="133">
        <f t="shared" si="28"/>
        <v>2915.2000000000003</v>
      </c>
      <c r="F329" s="133">
        <f t="shared" si="29"/>
        <v>2168.8000000000002</v>
      </c>
      <c r="G329" s="264"/>
      <c r="I329" s="273">
        <v>5210</v>
      </c>
      <c r="J329" s="273">
        <v>4998</v>
      </c>
      <c r="K329" s="273">
        <v>3644</v>
      </c>
      <c r="L329" s="273">
        <v>2711</v>
      </c>
      <c r="O329" s="28" t="b">
        <v>1</v>
      </c>
      <c r="P329" s="28" t="b">
        <v>1</v>
      </c>
      <c r="Q329" s="28" t="b">
        <v>1</v>
      </c>
      <c r="R329" s="28" t="b">
        <v>1</v>
      </c>
    </row>
    <row r="330" spans="1:18" ht="14" hidden="1">
      <c r="A330" s="22">
        <v>43</v>
      </c>
      <c r="B330" s="25"/>
      <c r="C330" s="133">
        <f t="shared" si="26"/>
        <v>4168</v>
      </c>
      <c r="D330" s="133">
        <f t="shared" si="27"/>
        <v>3998.4</v>
      </c>
      <c r="E330" s="133">
        <f t="shared" si="28"/>
        <v>2915.2000000000003</v>
      </c>
      <c r="F330" s="133">
        <f t="shared" si="29"/>
        <v>2168.8000000000002</v>
      </c>
      <c r="G330" s="264"/>
      <c r="I330" s="273">
        <v>5210</v>
      </c>
      <c r="J330" s="273">
        <v>4998</v>
      </c>
      <c r="K330" s="273">
        <v>3644</v>
      </c>
      <c r="L330" s="273">
        <v>2711</v>
      </c>
      <c r="O330" s="28" t="b">
        <v>1</v>
      </c>
      <c r="P330" s="28" t="b">
        <v>1</v>
      </c>
      <c r="Q330" s="28" t="b">
        <v>1</v>
      </c>
      <c r="R330" s="28" t="b">
        <v>1</v>
      </c>
    </row>
    <row r="331" spans="1:18" ht="14" hidden="1">
      <c r="A331" s="22">
        <v>44</v>
      </c>
      <c r="B331" s="25"/>
      <c r="C331" s="133">
        <f t="shared" si="26"/>
        <v>4168</v>
      </c>
      <c r="D331" s="133">
        <f t="shared" si="27"/>
        <v>3998.4</v>
      </c>
      <c r="E331" s="133">
        <f t="shared" si="28"/>
        <v>2915.2000000000003</v>
      </c>
      <c r="F331" s="133">
        <f t="shared" si="29"/>
        <v>2168.8000000000002</v>
      </c>
      <c r="G331" s="264"/>
      <c r="I331" s="273">
        <v>5210</v>
      </c>
      <c r="J331" s="273">
        <v>4998</v>
      </c>
      <c r="K331" s="273">
        <v>3644</v>
      </c>
      <c r="L331" s="273">
        <v>2711</v>
      </c>
      <c r="O331" s="28" t="b">
        <v>1</v>
      </c>
      <c r="P331" s="28" t="b">
        <v>1</v>
      </c>
      <c r="Q331" s="28" t="b">
        <v>1</v>
      </c>
      <c r="R331" s="28" t="b">
        <v>1</v>
      </c>
    </row>
    <row r="332" spans="1:18" ht="14" hidden="1">
      <c r="A332" s="22">
        <v>45</v>
      </c>
      <c r="B332" s="25"/>
      <c r="C332" s="133">
        <f t="shared" si="26"/>
        <v>4716.8</v>
      </c>
      <c r="D332" s="133">
        <f t="shared" si="27"/>
        <v>4526.4000000000005</v>
      </c>
      <c r="E332" s="133">
        <f t="shared" si="28"/>
        <v>3282.4</v>
      </c>
      <c r="F332" s="133">
        <f t="shared" si="29"/>
        <v>2443.2000000000003</v>
      </c>
      <c r="G332" s="264"/>
      <c r="I332" s="273">
        <v>5896</v>
      </c>
      <c r="J332" s="273">
        <v>5658</v>
      </c>
      <c r="K332" s="273">
        <v>4103</v>
      </c>
      <c r="L332" s="273">
        <v>3054</v>
      </c>
      <c r="O332" s="28" t="b">
        <v>1</v>
      </c>
      <c r="P332" s="28" t="b">
        <v>1</v>
      </c>
      <c r="Q332" s="28" t="b">
        <v>1</v>
      </c>
      <c r="R332" s="28" t="b">
        <v>1</v>
      </c>
    </row>
    <row r="333" spans="1:18" ht="14" hidden="1">
      <c r="A333" s="22">
        <v>46</v>
      </c>
      <c r="B333" s="25"/>
      <c r="C333" s="133">
        <f t="shared" si="26"/>
        <v>4716.8</v>
      </c>
      <c r="D333" s="133">
        <f t="shared" si="27"/>
        <v>4526.4000000000005</v>
      </c>
      <c r="E333" s="133">
        <f t="shared" si="28"/>
        <v>3282.4</v>
      </c>
      <c r="F333" s="133">
        <f t="shared" si="29"/>
        <v>2443.2000000000003</v>
      </c>
      <c r="G333" s="264"/>
      <c r="I333" s="273">
        <v>5896</v>
      </c>
      <c r="J333" s="273">
        <v>5658</v>
      </c>
      <c r="K333" s="273">
        <v>4103</v>
      </c>
      <c r="L333" s="273">
        <v>3054</v>
      </c>
      <c r="O333" s="28" t="b">
        <v>1</v>
      </c>
      <c r="P333" s="28" t="b">
        <v>1</v>
      </c>
      <c r="Q333" s="28" t="b">
        <v>1</v>
      </c>
      <c r="R333" s="28" t="b">
        <v>1</v>
      </c>
    </row>
    <row r="334" spans="1:18" ht="14" hidden="1">
      <c r="A334" s="22">
        <v>47</v>
      </c>
      <c r="B334" s="25"/>
      <c r="C334" s="133">
        <f t="shared" si="26"/>
        <v>4716.8</v>
      </c>
      <c r="D334" s="133">
        <f t="shared" si="27"/>
        <v>4526.4000000000005</v>
      </c>
      <c r="E334" s="133">
        <f t="shared" si="28"/>
        <v>3282.4</v>
      </c>
      <c r="F334" s="133">
        <f t="shared" si="29"/>
        <v>2443.2000000000003</v>
      </c>
      <c r="G334" s="264"/>
      <c r="I334" s="273">
        <v>5896</v>
      </c>
      <c r="J334" s="273">
        <v>5658</v>
      </c>
      <c r="K334" s="273">
        <v>4103</v>
      </c>
      <c r="L334" s="273">
        <v>3054</v>
      </c>
      <c r="O334" s="28" t="b">
        <v>1</v>
      </c>
      <c r="P334" s="28" t="b">
        <v>1</v>
      </c>
      <c r="Q334" s="28" t="b">
        <v>1</v>
      </c>
      <c r="R334" s="28" t="b">
        <v>1</v>
      </c>
    </row>
    <row r="335" spans="1:18" ht="14" hidden="1">
      <c r="A335" s="22">
        <v>48</v>
      </c>
      <c r="B335" s="25"/>
      <c r="C335" s="133">
        <f t="shared" si="26"/>
        <v>4716.8</v>
      </c>
      <c r="D335" s="133">
        <f t="shared" si="27"/>
        <v>4526.4000000000005</v>
      </c>
      <c r="E335" s="133">
        <f t="shared" si="28"/>
        <v>3282.4</v>
      </c>
      <c r="F335" s="133">
        <f t="shared" si="29"/>
        <v>2443.2000000000003</v>
      </c>
      <c r="G335" s="264"/>
      <c r="I335" s="273">
        <v>5896</v>
      </c>
      <c r="J335" s="273">
        <v>5658</v>
      </c>
      <c r="K335" s="273">
        <v>4103</v>
      </c>
      <c r="L335" s="273">
        <v>3054</v>
      </c>
      <c r="O335" s="28" t="b">
        <v>1</v>
      </c>
      <c r="P335" s="28" t="b">
        <v>1</v>
      </c>
      <c r="Q335" s="28" t="b">
        <v>1</v>
      </c>
      <c r="R335" s="28" t="b">
        <v>1</v>
      </c>
    </row>
    <row r="336" spans="1:18" ht="14" hidden="1">
      <c r="A336" s="22">
        <v>49</v>
      </c>
      <c r="B336" s="25"/>
      <c r="C336" s="133">
        <f t="shared" si="26"/>
        <v>4716.8</v>
      </c>
      <c r="D336" s="133">
        <f t="shared" si="27"/>
        <v>4526.4000000000005</v>
      </c>
      <c r="E336" s="133">
        <f t="shared" si="28"/>
        <v>3282.4</v>
      </c>
      <c r="F336" s="133">
        <f t="shared" si="29"/>
        <v>2443.2000000000003</v>
      </c>
      <c r="G336" s="264"/>
      <c r="I336" s="273">
        <v>5896</v>
      </c>
      <c r="J336" s="273">
        <v>5658</v>
      </c>
      <c r="K336" s="273">
        <v>4103</v>
      </c>
      <c r="L336" s="273">
        <v>3054</v>
      </c>
      <c r="O336" s="28" t="b">
        <v>1</v>
      </c>
      <c r="P336" s="28" t="b">
        <v>1</v>
      </c>
      <c r="Q336" s="28" t="b">
        <v>1</v>
      </c>
      <c r="R336" s="28" t="b">
        <v>1</v>
      </c>
    </row>
    <row r="337" spans="1:18" ht="14" hidden="1">
      <c r="A337" s="22">
        <v>50</v>
      </c>
      <c r="B337" s="25"/>
      <c r="C337" s="133">
        <f t="shared" ref="C337:C368" si="30">I337*$K$5</f>
        <v>5336.8</v>
      </c>
      <c r="D337" s="133">
        <f t="shared" ref="D337:D368" si="31">J337*$K$5</f>
        <v>5120.8</v>
      </c>
      <c r="E337" s="133">
        <f t="shared" ref="E337:E368" si="32">K337*$K$5</f>
        <v>3698.4</v>
      </c>
      <c r="F337" s="133">
        <f t="shared" ref="F337:F368" si="33">L337*$K$5</f>
        <v>2752.8</v>
      </c>
      <c r="G337" s="264"/>
      <c r="I337" s="273">
        <v>6671</v>
      </c>
      <c r="J337" s="273">
        <v>6401</v>
      </c>
      <c r="K337" s="273">
        <v>4623</v>
      </c>
      <c r="L337" s="273">
        <v>3441</v>
      </c>
      <c r="O337" s="28" t="b">
        <v>1</v>
      </c>
      <c r="P337" s="28" t="b">
        <v>1</v>
      </c>
      <c r="Q337" s="28" t="b">
        <v>1</v>
      </c>
      <c r="R337" s="28" t="b">
        <v>1</v>
      </c>
    </row>
    <row r="338" spans="1:18" ht="14" hidden="1">
      <c r="A338" s="22">
        <v>51</v>
      </c>
      <c r="B338" s="25"/>
      <c r="C338" s="133">
        <f t="shared" si="30"/>
        <v>5336.8</v>
      </c>
      <c r="D338" s="133">
        <f t="shared" si="31"/>
        <v>5120.8</v>
      </c>
      <c r="E338" s="133">
        <f t="shared" si="32"/>
        <v>3698.4</v>
      </c>
      <c r="F338" s="133">
        <f t="shared" si="33"/>
        <v>2752.8</v>
      </c>
      <c r="G338" s="264"/>
      <c r="I338" s="273">
        <v>6671</v>
      </c>
      <c r="J338" s="273">
        <v>6401</v>
      </c>
      <c r="K338" s="273">
        <v>4623</v>
      </c>
      <c r="L338" s="273">
        <v>3441</v>
      </c>
      <c r="O338" s="28" t="b">
        <v>1</v>
      </c>
      <c r="P338" s="28" t="b">
        <v>1</v>
      </c>
      <c r="Q338" s="28" t="b">
        <v>1</v>
      </c>
      <c r="R338" s="28" t="b">
        <v>1</v>
      </c>
    </row>
    <row r="339" spans="1:18" ht="14" hidden="1">
      <c r="A339" s="22">
        <v>52</v>
      </c>
      <c r="B339" s="25"/>
      <c r="C339" s="133">
        <f t="shared" si="30"/>
        <v>5336.8</v>
      </c>
      <c r="D339" s="133">
        <f t="shared" si="31"/>
        <v>5120.8</v>
      </c>
      <c r="E339" s="133">
        <f t="shared" si="32"/>
        <v>3698.4</v>
      </c>
      <c r="F339" s="133">
        <f t="shared" si="33"/>
        <v>2752.8</v>
      </c>
      <c r="G339" s="264"/>
      <c r="I339" s="273">
        <v>6671</v>
      </c>
      <c r="J339" s="273">
        <v>6401</v>
      </c>
      <c r="K339" s="273">
        <v>4623</v>
      </c>
      <c r="L339" s="273">
        <v>3441</v>
      </c>
      <c r="O339" s="28" t="b">
        <v>1</v>
      </c>
      <c r="P339" s="28" t="b">
        <v>1</v>
      </c>
      <c r="Q339" s="28" t="b">
        <v>1</v>
      </c>
      <c r="R339" s="28" t="b">
        <v>1</v>
      </c>
    </row>
    <row r="340" spans="1:18" ht="14" hidden="1">
      <c r="A340" s="22">
        <v>53</v>
      </c>
      <c r="B340" s="25"/>
      <c r="C340" s="133">
        <f t="shared" si="30"/>
        <v>5336.8</v>
      </c>
      <c r="D340" s="133">
        <f t="shared" si="31"/>
        <v>5120.8</v>
      </c>
      <c r="E340" s="133">
        <f t="shared" si="32"/>
        <v>3698.4</v>
      </c>
      <c r="F340" s="133">
        <f t="shared" si="33"/>
        <v>2752.8</v>
      </c>
      <c r="G340" s="264"/>
      <c r="I340" s="273">
        <v>6671</v>
      </c>
      <c r="J340" s="273">
        <v>6401</v>
      </c>
      <c r="K340" s="273">
        <v>4623</v>
      </c>
      <c r="L340" s="273">
        <v>3441</v>
      </c>
      <c r="O340" s="28" t="b">
        <v>1</v>
      </c>
      <c r="P340" s="28" t="b">
        <v>1</v>
      </c>
      <c r="Q340" s="28" t="b">
        <v>1</v>
      </c>
      <c r="R340" s="28" t="b">
        <v>1</v>
      </c>
    </row>
    <row r="341" spans="1:18" ht="14" hidden="1">
      <c r="A341" s="22">
        <v>54</v>
      </c>
      <c r="B341" s="25"/>
      <c r="C341" s="133">
        <f t="shared" si="30"/>
        <v>5336.8</v>
      </c>
      <c r="D341" s="133">
        <f t="shared" si="31"/>
        <v>5120.8</v>
      </c>
      <c r="E341" s="133">
        <f t="shared" si="32"/>
        <v>3698.4</v>
      </c>
      <c r="F341" s="133">
        <f t="shared" si="33"/>
        <v>2752.8</v>
      </c>
      <c r="G341" s="264"/>
      <c r="I341" s="273">
        <v>6671</v>
      </c>
      <c r="J341" s="273">
        <v>6401</v>
      </c>
      <c r="K341" s="273">
        <v>4623</v>
      </c>
      <c r="L341" s="273">
        <v>3441</v>
      </c>
      <c r="O341" s="28" t="b">
        <v>1</v>
      </c>
      <c r="P341" s="28" t="b">
        <v>1</v>
      </c>
      <c r="Q341" s="28" t="b">
        <v>1</v>
      </c>
      <c r="R341" s="28" t="b">
        <v>1</v>
      </c>
    </row>
    <row r="342" spans="1:18" ht="14" hidden="1">
      <c r="A342" s="22">
        <v>55</v>
      </c>
      <c r="B342" s="25"/>
      <c r="C342" s="133">
        <f t="shared" si="30"/>
        <v>6020</v>
      </c>
      <c r="D342" s="133">
        <f t="shared" si="31"/>
        <v>5776.8</v>
      </c>
      <c r="E342" s="133">
        <f t="shared" si="32"/>
        <v>4161.6000000000004</v>
      </c>
      <c r="F342" s="133">
        <f t="shared" si="33"/>
        <v>3096</v>
      </c>
      <c r="G342" s="264"/>
      <c r="I342" s="273">
        <v>7525</v>
      </c>
      <c r="J342" s="273">
        <v>7221</v>
      </c>
      <c r="K342" s="273">
        <v>5202</v>
      </c>
      <c r="L342" s="273">
        <v>3870</v>
      </c>
      <c r="O342" s="28" t="b">
        <v>1</v>
      </c>
      <c r="P342" s="28" t="b">
        <v>1</v>
      </c>
      <c r="Q342" s="28" t="b">
        <v>1</v>
      </c>
      <c r="R342" s="28" t="b">
        <v>1</v>
      </c>
    </row>
    <row r="343" spans="1:18" ht="14" hidden="1">
      <c r="A343" s="22">
        <v>56</v>
      </c>
      <c r="B343" s="25"/>
      <c r="C343" s="133">
        <f t="shared" si="30"/>
        <v>6020</v>
      </c>
      <c r="D343" s="133">
        <f t="shared" si="31"/>
        <v>5776.8</v>
      </c>
      <c r="E343" s="133">
        <f t="shared" si="32"/>
        <v>4161.6000000000004</v>
      </c>
      <c r="F343" s="133">
        <f t="shared" si="33"/>
        <v>3096</v>
      </c>
      <c r="G343" s="264"/>
      <c r="I343" s="273">
        <v>7525</v>
      </c>
      <c r="J343" s="273">
        <v>7221</v>
      </c>
      <c r="K343" s="273">
        <v>5202</v>
      </c>
      <c r="L343" s="273">
        <v>3870</v>
      </c>
      <c r="O343" s="28" t="b">
        <v>1</v>
      </c>
      <c r="P343" s="28" t="b">
        <v>1</v>
      </c>
      <c r="Q343" s="28" t="b">
        <v>1</v>
      </c>
      <c r="R343" s="28" t="b">
        <v>1</v>
      </c>
    </row>
    <row r="344" spans="1:18" ht="14" hidden="1">
      <c r="A344" s="22">
        <v>57</v>
      </c>
      <c r="B344" s="25"/>
      <c r="C344" s="133">
        <f t="shared" si="30"/>
        <v>6020</v>
      </c>
      <c r="D344" s="133">
        <f t="shared" si="31"/>
        <v>5776.8</v>
      </c>
      <c r="E344" s="133">
        <f t="shared" si="32"/>
        <v>4161.6000000000004</v>
      </c>
      <c r="F344" s="133">
        <f t="shared" si="33"/>
        <v>3096</v>
      </c>
      <c r="G344" s="264"/>
      <c r="I344" s="273">
        <v>7525</v>
      </c>
      <c r="J344" s="273">
        <v>7221</v>
      </c>
      <c r="K344" s="273">
        <v>5202</v>
      </c>
      <c r="L344" s="273">
        <v>3870</v>
      </c>
      <c r="O344" s="28" t="b">
        <v>1</v>
      </c>
      <c r="P344" s="28" t="b">
        <v>1</v>
      </c>
      <c r="Q344" s="28" t="b">
        <v>1</v>
      </c>
      <c r="R344" s="28" t="b">
        <v>1</v>
      </c>
    </row>
    <row r="345" spans="1:18" ht="14" hidden="1">
      <c r="A345" s="22">
        <v>58</v>
      </c>
      <c r="B345" s="25"/>
      <c r="C345" s="133">
        <f t="shared" si="30"/>
        <v>6020</v>
      </c>
      <c r="D345" s="133">
        <f t="shared" si="31"/>
        <v>5776.8</v>
      </c>
      <c r="E345" s="133">
        <f t="shared" si="32"/>
        <v>4161.6000000000004</v>
      </c>
      <c r="F345" s="133">
        <f t="shared" si="33"/>
        <v>3096</v>
      </c>
      <c r="G345" s="264"/>
      <c r="I345" s="273">
        <v>7525</v>
      </c>
      <c r="J345" s="273">
        <v>7221</v>
      </c>
      <c r="K345" s="273">
        <v>5202</v>
      </c>
      <c r="L345" s="273">
        <v>3870</v>
      </c>
      <c r="O345" s="28" t="b">
        <v>1</v>
      </c>
      <c r="P345" s="28" t="b">
        <v>1</v>
      </c>
      <c r="Q345" s="28" t="b">
        <v>1</v>
      </c>
      <c r="R345" s="28" t="b">
        <v>1</v>
      </c>
    </row>
    <row r="346" spans="1:18" ht="14" hidden="1">
      <c r="A346" s="22">
        <v>59</v>
      </c>
      <c r="B346" s="25"/>
      <c r="C346" s="133">
        <f t="shared" si="30"/>
        <v>6020</v>
      </c>
      <c r="D346" s="133">
        <f t="shared" si="31"/>
        <v>5776.8</v>
      </c>
      <c r="E346" s="133">
        <f t="shared" si="32"/>
        <v>4161.6000000000004</v>
      </c>
      <c r="F346" s="133">
        <f t="shared" si="33"/>
        <v>3096</v>
      </c>
      <c r="G346" s="264"/>
      <c r="I346" s="273">
        <v>7525</v>
      </c>
      <c r="J346" s="273">
        <v>7221</v>
      </c>
      <c r="K346" s="273">
        <v>5202</v>
      </c>
      <c r="L346" s="273">
        <v>3870</v>
      </c>
      <c r="O346" s="28" t="b">
        <v>1</v>
      </c>
      <c r="P346" s="28" t="b">
        <v>1</v>
      </c>
      <c r="Q346" s="28" t="b">
        <v>1</v>
      </c>
      <c r="R346" s="28" t="b">
        <v>1</v>
      </c>
    </row>
    <row r="347" spans="1:18" ht="14" hidden="1">
      <c r="A347" s="22">
        <v>60</v>
      </c>
      <c r="B347" s="25"/>
      <c r="C347" s="133">
        <f t="shared" si="30"/>
        <v>6476</v>
      </c>
      <c r="D347" s="133">
        <f t="shared" si="31"/>
        <v>6213.6</v>
      </c>
      <c r="E347" s="133">
        <f t="shared" si="32"/>
        <v>4472.8</v>
      </c>
      <c r="F347" s="133">
        <f t="shared" si="33"/>
        <v>3327.2000000000003</v>
      </c>
      <c r="G347" s="264"/>
      <c r="I347" s="273">
        <v>8095</v>
      </c>
      <c r="J347" s="273">
        <v>7767</v>
      </c>
      <c r="K347" s="273">
        <v>5591</v>
      </c>
      <c r="L347" s="273">
        <v>4159</v>
      </c>
      <c r="O347" s="28" t="b">
        <v>1</v>
      </c>
      <c r="P347" s="28" t="b">
        <v>1</v>
      </c>
      <c r="Q347" s="28" t="b">
        <v>1</v>
      </c>
      <c r="R347" s="28" t="b">
        <v>1</v>
      </c>
    </row>
    <row r="348" spans="1:18" ht="14" hidden="1">
      <c r="A348" s="22">
        <v>61</v>
      </c>
      <c r="B348" s="25"/>
      <c r="C348" s="133">
        <f t="shared" si="30"/>
        <v>7269.6</v>
      </c>
      <c r="D348" s="133">
        <f t="shared" si="31"/>
        <v>6974.4000000000005</v>
      </c>
      <c r="E348" s="133">
        <f t="shared" si="32"/>
        <v>5015.2000000000007</v>
      </c>
      <c r="F348" s="133">
        <f t="shared" si="33"/>
        <v>3729.6000000000004</v>
      </c>
      <c r="G348" s="264"/>
      <c r="I348" s="273">
        <v>9087</v>
      </c>
      <c r="J348" s="273">
        <v>8718</v>
      </c>
      <c r="K348" s="273">
        <v>6269</v>
      </c>
      <c r="L348" s="273">
        <v>4662</v>
      </c>
      <c r="O348" s="28" t="b">
        <v>1</v>
      </c>
      <c r="P348" s="28" t="b">
        <v>1</v>
      </c>
      <c r="Q348" s="28" t="b">
        <v>1</v>
      </c>
      <c r="R348" s="28" t="b">
        <v>1</v>
      </c>
    </row>
    <row r="349" spans="1:18" ht="14" hidden="1">
      <c r="A349" s="22">
        <v>62</v>
      </c>
      <c r="B349" s="25"/>
      <c r="C349" s="133">
        <f t="shared" si="30"/>
        <v>8128.8</v>
      </c>
      <c r="D349" s="133">
        <f t="shared" si="31"/>
        <v>7800.8</v>
      </c>
      <c r="E349" s="133">
        <f t="shared" si="32"/>
        <v>5605.6</v>
      </c>
      <c r="F349" s="133">
        <f t="shared" si="33"/>
        <v>4169.6000000000004</v>
      </c>
      <c r="G349" s="264"/>
      <c r="I349" s="273">
        <v>10161</v>
      </c>
      <c r="J349" s="273">
        <v>9751</v>
      </c>
      <c r="K349" s="273">
        <v>7007</v>
      </c>
      <c r="L349" s="273">
        <v>5212</v>
      </c>
      <c r="O349" s="28" t="b">
        <v>1</v>
      </c>
      <c r="P349" s="28" t="b">
        <v>1</v>
      </c>
      <c r="Q349" s="28" t="b">
        <v>1</v>
      </c>
      <c r="R349" s="28" t="b">
        <v>1</v>
      </c>
    </row>
    <row r="350" spans="1:18" ht="14" hidden="1">
      <c r="A350" s="22">
        <v>63</v>
      </c>
      <c r="B350" s="25"/>
      <c r="C350" s="133">
        <f t="shared" si="30"/>
        <v>9053.6</v>
      </c>
      <c r="D350" s="133">
        <f t="shared" si="31"/>
        <v>8686.4</v>
      </c>
      <c r="E350" s="133">
        <f t="shared" si="32"/>
        <v>6244</v>
      </c>
      <c r="F350" s="133">
        <f t="shared" si="33"/>
        <v>4645.6000000000004</v>
      </c>
      <c r="G350" s="264"/>
      <c r="I350" s="273">
        <v>11317</v>
      </c>
      <c r="J350" s="273">
        <v>10858</v>
      </c>
      <c r="K350" s="273">
        <v>7805</v>
      </c>
      <c r="L350" s="273">
        <v>5807</v>
      </c>
      <c r="O350" s="28" t="b">
        <v>1</v>
      </c>
      <c r="P350" s="28" t="b">
        <v>1</v>
      </c>
      <c r="Q350" s="28" t="b">
        <v>1</v>
      </c>
      <c r="R350" s="28" t="b">
        <v>1</v>
      </c>
    </row>
    <row r="351" spans="1:18" ht="14" hidden="1">
      <c r="A351" s="22">
        <v>64</v>
      </c>
      <c r="B351" s="25"/>
      <c r="C351" s="133">
        <f t="shared" si="30"/>
        <v>10043.200000000001</v>
      </c>
      <c r="D351" s="133">
        <f t="shared" si="31"/>
        <v>9636.8000000000011</v>
      </c>
      <c r="E351" s="133">
        <f t="shared" si="32"/>
        <v>6931.2000000000007</v>
      </c>
      <c r="F351" s="133">
        <f t="shared" si="33"/>
        <v>5156</v>
      </c>
      <c r="G351" s="264"/>
      <c r="I351" s="273">
        <v>12554</v>
      </c>
      <c r="J351" s="273">
        <v>12046</v>
      </c>
      <c r="K351" s="273">
        <v>8664</v>
      </c>
      <c r="L351" s="273">
        <v>6445</v>
      </c>
      <c r="O351" s="28" t="b">
        <v>1</v>
      </c>
      <c r="P351" s="28" t="b">
        <v>1</v>
      </c>
      <c r="Q351" s="28" t="b">
        <v>1</v>
      </c>
      <c r="R351" s="28" t="b">
        <v>1</v>
      </c>
    </row>
    <row r="352" spans="1:18" ht="14" hidden="1">
      <c r="A352" s="22">
        <v>65</v>
      </c>
      <c r="B352" s="25"/>
      <c r="C352" s="133">
        <f t="shared" si="30"/>
        <v>11099.2</v>
      </c>
      <c r="D352" s="133">
        <f t="shared" si="31"/>
        <v>10648</v>
      </c>
      <c r="E352" s="133">
        <f t="shared" si="32"/>
        <v>7663.2000000000007</v>
      </c>
      <c r="F352" s="133">
        <f t="shared" si="33"/>
        <v>5701.6</v>
      </c>
      <c r="G352" s="264"/>
      <c r="I352" s="273">
        <v>13874</v>
      </c>
      <c r="J352" s="273">
        <v>13310</v>
      </c>
      <c r="K352" s="273">
        <v>9579</v>
      </c>
      <c r="L352" s="273">
        <v>7127</v>
      </c>
      <c r="O352" s="28" t="b">
        <v>1</v>
      </c>
      <c r="P352" s="28" t="b">
        <v>1</v>
      </c>
      <c r="Q352" s="28" t="b">
        <v>1</v>
      </c>
      <c r="R352" s="28" t="b">
        <v>1</v>
      </c>
    </row>
    <row r="353" spans="1:18" ht="14" hidden="1">
      <c r="A353" s="22">
        <v>66</v>
      </c>
      <c r="B353" s="25"/>
      <c r="C353" s="133">
        <f t="shared" si="30"/>
        <v>12220</v>
      </c>
      <c r="D353" s="133">
        <f t="shared" si="31"/>
        <v>11723.2</v>
      </c>
      <c r="E353" s="133">
        <f t="shared" si="32"/>
        <v>8444.8000000000011</v>
      </c>
      <c r="F353" s="133">
        <f t="shared" si="33"/>
        <v>6282.4000000000005</v>
      </c>
      <c r="G353" s="264"/>
      <c r="I353" s="273">
        <v>15275</v>
      </c>
      <c r="J353" s="273">
        <v>14654</v>
      </c>
      <c r="K353" s="273">
        <v>10556</v>
      </c>
      <c r="L353" s="273">
        <v>7853</v>
      </c>
      <c r="O353" s="28" t="b">
        <v>1</v>
      </c>
      <c r="P353" s="28" t="b">
        <v>1</v>
      </c>
      <c r="Q353" s="28" t="b">
        <v>1</v>
      </c>
      <c r="R353" s="28" t="b">
        <v>1</v>
      </c>
    </row>
    <row r="354" spans="1:18" ht="14" hidden="1">
      <c r="A354" s="22">
        <v>67</v>
      </c>
      <c r="B354" s="25"/>
      <c r="C354" s="133">
        <f t="shared" si="30"/>
        <v>13405.6</v>
      </c>
      <c r="D354" s="133">
        <f t="shared" si="31"/>
        <v>12860.800000000001</v>
      </c>
      <c r="E354" s="133">
        <f t="shared" si="32"/>
        <v>9273.6</v>
      </c>
      <c r="F354" s="133">
        <f t="shared" si="33"/>
        <v>6897.6</v>
      </c>
      <c r="G354" s="264"/>
      <c r="I354" s="273">
        <v>16757</v>
      </c>
      <c r="J354" s="273">
        <v>16076</v>
      </c>
      <c r="K354" s="273">
        <v>11592</v>
      </c>
      <c r="L354" s="273">
        <v>8622</v>
      </c>
      <c r="O354" s="28" t="b">
        <v>1</v>
      </c>
      <c r="P354" s="28" t="b">
        <v>1</v>
      </c>
      <c r="Q354" s="28" t="b">
        <v>1</v>
      </c>
      <c r="R354" s="28" t="b">
        <v>1</v>
      </c>
    </row>
    <row r="355" spans="1:18" ht="14" hidden="1">
      <c r="A355" s="22">
        <v>68</v>
      </c>
      <c r="B355" s="25"/>
      <c r="C355" s="133">
        <f t="shared" si="30"/>
        <v>14656</v>
      </c>
      <c r="D355" s="133">
        <f t="shared" si="31"/>
        <v>14062.400000000001</v>
      </c>
      <c r="E355" s="133">
        <f t="shared" si="32"/>
        <v>10149.6</v>
      </c>
      <c r="F355" s="133">
        <f t="shared" si="33"/>
        <v>7550.4000000000005</v>
      </c>
      <c r="G355" s="264"/>
      <c r="I355" s="273">
        <v>18320</v>
      </c>
      <c r="J355" s="273">
        <v>17578</v>
      </c>
      <c r="K355" s="273">
        <v>12687</v>
      </c>
      <c r="L355" s="273">
        <v>9438</v>
      </c>
      <c r="O355" s="28" t="b">
        <v>1</v>
      </c>
      <c r="P355" s="28" t="b">
        <v>1</v>
      </c>
      <c r="Q355" s="28" t="b">
        <v>1</v>
      </c>
      <c r="R355" s="28" t="b">
        <v>1</v>
      </c>
    </row>
    <row r="356" spans="1:18" ht="14" hidden="1">
      <c r="A356" s="22">
        <v>69</v>
      </c>
      <c r="B356" s="25"/>
      <c r="C356" s="133">
        <f t="shared" si="30"/>
        <v>15974.400000000001</v>
      </c>
      <c r="D356" s="133">
        <f t="shared" si="31"/>
        <v>15326.400000000001</v>
      </c>
      <c r="E356" s="133">
        <f t="shared" si="32"/>
        <v>11072.800000000001</v>
      </c>
      <c r="F356" s="133">
        <f t="shared" si="33"/>
        <v>8237.6</v>
      </c>
      <c r="G356" s="264"/>
      <c r="I356" s="273">
        <v>19968</v>
      </c>
      <c r="J356" s="273">
        <v>19158</v>
      </c>
      <c r="K356" s="273">
        <v>13841</v>
      </c>
      <c r="L356" s="273">
        <v>10297</v>
      </c>
      <c r="O356" s="28" t="b">
        <v>1</v>
      </c>
      <c r="P356" s="28" t="b">
        <v>1</v>
      </c>
      <c r="Q356" s="28" t="b">
        <v>1</v>
      </c>
      <c r="R356" s="28" t="b">
        <v>1</v>
      </c>
    </row>
    <row r="357" spans="1:18" ht="14" hidden="1">
      <c r="A357" s="22">
        <v>70</v>
      </c>
      <c r="B357" s="25"/>
      <c r="C357" s="133">
        <f t="shared" si="30"/>
        <v>17356.8</v>
      </c>
      <c r="D357" s="133">
        <f t="shared" si="31"/>
        <v>16652.8</v>
      </c>
      <c r="E357" s="133">
        <f t="shared" si="32"/>
        <v>12045.6</v>
      </c>
      <c r="F357" s="133">
        <f t="shared" si="33"/>
        <v>8960</v>
      </c>
      <c r="G357" s="264"/>
      <c r="I357" s="273">
        <v>21696</v>
      </c>
      <c r="J357" s="273">
        <v>20816</v>
      </c>
      <c r="K357" s="273">
        <v>15057</v>
      </c>
      <c r="L357" s="273">
        <v>11200</v>
      </c>
      <c r="O357" s="28" t="b">
        <v>1</v>
      </c>
      <c r="P357" s="28" t="b">
        <v>1</v>
      </c>
      <c r="Q357" s="28" t="b">
        <v>1</v>
      </c>
      <c r="R357" s="28" t="b">
        <v>1</v>
      </c>
    </row>
    <row r="358" spans="1:18" ht="14" hidden="1">
      <c r="A358" s="22">
        <v>71</v>
      </c>
      <c r="B358" s="25"/>
      <c r="C358" s="133">
        <f t="shared" si="30"/>
        <v>18803.2</v>
      </c>
      <c r="D358" s="133">
        <f t="shared" si="31"/>
        <v>18042.400000000001</v>
      </c>
      <c r="E358" s="133">
        <f t="shared" si="32"/>
        <v>13063.2</v>
      </c>
      <c r="F358" s="133">
        <f t="shared" si="33"/>
        <v>9716</v>
      </c>
      <c r="G358" s="264"/>
      <c r="I358" s="273">
        <v>23504</v>
      </c>
      <c r="J358" s="273">
        <v>22553</v>
      </c>
      <c r="K358" s="273">
        <v>16329</v>
      </c>
      <c r="L358" s="273">
        <v>12145</v>
      </c>
      <c r="O358" s="28" t="b">
        <v>1</v>
      </c>
      <c r="P358" s="28" t="b">
        <v>1</v>
      </c>
      <c r="Q358" s="28" t="b">
        <v>1</v>
      </c>
      <c r="R358" s="28" t="b">
        <v>1</v>
      </c>
    </row>
    <row r="359" spans="1:18" ht="14" hidden="1">
      <c r="A359" s="22">
        <v>72</v>
      </c>
      <c r="B359" s="25"/>
      <c r="C359" s="133">
        <f t="shared" si="30"/>
        <v>20316</v>
      </c>
      <c r="D359" s="133">
        <f t="shared" si="31"/>
        <v>19492.8</v>
      </c>
      <c r="E359" s="133">
        <f t="shared" si="32"/>
        <v>14130.400000000001</v>
      </c>
      <c r="F359" s="133">
        <f t="shared" si="33"/>
        <v>10510.400000000001</v>
      </c>
      <c r="G359" s="264"/>
      <c r="I359" s="273">
        <v>25395</v>
      </c>
      <c r="J359" s="273">
        <v>24366</v>
      </c>
      <c r="K359" s="273">
        <v>17663</v>
      </c>
      <c r="L359" s="273">
        <v>13138</v>
      </c>
      <c r="O359" s="28" t="b">
        <v>1</v>
      </c>
      <c r="P359" s="28" t="b">
        <v>1</v>
      </c>
      <c r="Q359" s="28" t="b">
        <v>1</v>
      </c>
      <c r="R359" s="28" t="b">
        <v>1</v>
      </c>
    </row>
    <row r="360" spans="1:18" ht="14" hidden="1">
      <c r="A360" s="22">
        <v>73</v>
      </c>
      <c r="B360" s="25"/>
      <c r="C360" s="133">
        <f t="shared" si="30"/>
        <v>21895.200000000001</v>
      </c>
      <c r="D360" s="133">
        <f t="shared" si="31"/>
        <v>21007.200000000001</v>
      </c>
      <c r="E360" s="133">
        <f t="shared" si="32"/>
        <v>15244</v>
      </c>
      <c r="F360" s="133">
        <f t="shared" si="33"/>
        <v>11339.2</v>
      </c>
      <c r="G360" s="264"/>
      <c r="I360" s="273">
        <v>27369</v>
      </c>
      <c r="J360" s="273">
        <v>26259</v>
      </c>
      <c r="K360" s="273">
        <v>19055</v>
      </c>
      <c r="L360" s="273">
        <v>14174</v>
      </c>
      <c r="O360" s="28" t="b">
        <v>1</v>
      </c>
      <c r="P360" s="28" t="b">
        <v>1</v>
      </c>
      <c r="Q360" s="28" t="b">
        <v>1</v>
      </c>
      <c r="R360" s="28" t="b">
        <v>1</v>
      </c>
    </row>
    <row r="361" spans="1:18" ht="14" hidden="1">
      <c r="A361" s="22">
        <v>74</v>
      </c>
      <c r="B361" s="25"/>
      <c r="C361" s="133">
        <f t="shared" si="30"/>
        <v>23539.200000000001</v>
      </c>
      <c r="D361" s="133">
        <f t="shared" si="31"/>
        <v>22584.800000000003</v>
      </c>
      <c r="E361" s="133">
        <f t="shared" si="32"/>
        <v>16406.400000000001</v>
      </c>
      <c r="F361" s="133">
        <f t="shared" si="33"/>
        <v>12204</v>
      </c>
      <c r="G361" s="264"/>
      <c r="I361" s="273">
        <v>29424</v>
      </c>
      <c r="J361" s="273">
        <v>28231</v>
      </c>
      <c r="K361" s="273">
        <v>20508</v>
      </c>
      <c r="L361" s="273">
        <v>15255</v>
      </c>
      <c r="O361" s="28" t="b">
        <v>1</v>
      </c>
      <c r="P361" s="28" t="b">
        <v>1</v>
      </c>
      <c r="Q361" s="28" t="b">
        <v>1</v>
      </c>
      <c r="R361" s="28" t="b">
        <v>1</v>
      </c>
    </row>
    <row r="362" spans="1:18" ht="14" hidden="1">
      <c r="A362" s="22">
        <v>75</v>
      </c>
      <c r="B362" s="25"/>
      <c r="C362" s="133">
        <f t="shared" si="30"/>
        <v>25248.800000000003</v>
      </c>
      <c r="D362" s="133">
        <f t="shared" si="31"/>
        <v>24224.800000000003</v>
      </c>
      <c r="E362" s="133">
        <f t="shared" si="32"/>
        <v>17614.400000000001</v>
      </c>
      <c r="F362" s="133">
        <f t="shared" si="33"/>
        <v>13102.400000000001</v>
      </c>
      <c r="G362" s="264"/>
      <c r="I362" s="273">
        <v>31561</v>
      </c>
      <c r="J362" s="273">
        <v>30281</v>
      </c>
      <c r="K362" s="273">
        <v>22018</v>
      </c>
      <c r="L362" s="273">
        <v>16378</v>
      </c>
      <c r="O362" s="28" t="b">
        <v>1</v>
      </c>
      <c r="P362" s="28" t="b">
        <v>1</v>
      </c>
      <c r="Q362" s="28" t="b">
        <v>1</v>
      </c>
      <c r="R362" s="28" t="b">
        <v>1</v>
      </c>
    </row>
    <row r="363" spans="1:18" ht="14" hidden="1">
      <c r="A363" s="22">
        <v>76</v>
      </c>
      <c r="B363" s="25"/>
      <c r="C363" s="133">
        <f t="shared" si="30"/>
        <v>25248.800000000003</v>
      </c>
      <c r="D363" s="133">
        <f t="shared" si="31"/>
        <v>24224.800000000003</v>
      </c>
      <c r="E363" s="133">
        <f t="shared" si="32"/>
        <v>17614.400000000001</v>
      </c>
      <c r="F363" s="133">
        <f t="shared" si="33"/>
        <v>13102.400000000001</v>
      </c>
      <c r="G363" s="264"/>
      <c r="I363" s="273">
        <v>31561</v>
      </c>
      <c r="J363" s="273">
        <v>30281</v>
      </c>
      <c r="K363" s="273">
        <v>22018</v>
      </c>
      <c r="L363" s="273">
        <v>16378</v>
      </c>
      <c r="O363" s="28" t="b">
        <v>1</v>
      </c>
      <c r="P363" s="28" t="b">
        <v>1</v>
      </c>
      <c r="Q363" s="28" t="b">
        <v>1</v>
      </c>
      <c r="R363" s="28" t="b">
        <v>1</v>
      </c>
    </row>
    <row r="364" spans="1:18" ht="14" hidden="1">
      <c r="A364" s="22">
        <v>77</v>
      </c>
      <c r="B364" s="25"/>
      <c r="C364" s="133">
        <f t="shared" si="30"/>
        <v>25248.800000000003</v>
      </c>
      <c r="D364" s="133">
        <f t="shared" si="31"/>
        <v>24224.800000000003</v>
      </c>
      <c r="E364" s="133">
        <f t="shared" si="32"/>
        <v>17614.400000000001</v>
      </c>
      <c r="F364" s="133">
        <f t="shared" si="33"/>
        <v>13102.400000000001</v>
      </c>
      <c r="G364" s="264"/>
      <c r="I364" s="273">
        <v>31561</v>
      </c>
      <c r="J364" s="273">
        <v>30281</v>
      </c>
      <c r="K364" s="273">
        <v>22018</v>
      </c>
      <c r="L364" s="273">
        <v>16378</v>
      </c>
      <c r="O364" s="28" t="b">
        <v>1</v>
      </c>
      <c r="P364" s="28" t="b">
        <v>1</v>
      </c>
      <c r="Q364" s="28" t="b">
        <v>1</v>
      </c>
      <c r="R364" s="28" t="b">
        <v>1</v>
      </c>
    </row>
    <row r="365" spans="1:18" ht="14" hidden="1">
      <c r="A365" s="22">
        <v>78</v>
      </c>
      <c r="B365" s="25"/>
      <c r="C365" s="133">
        <f t="shared" si="30"/>
        <v>25248.800000000003</v>
      </c>
      <c r="D365" s="133">
        <f t="shared" si="31"/>
        <v>24224.800000000003</v>
      </c>
      <c r="E365" s="133">
        <f t="shared" si="32"/>
        <v>17614.400000000001</v>
      </c>
      <c r="F365" s="133">
        <f t="shared" si="33"/>
        <v>13102.400000000001</v>
      </c>
      <c r="G365" s="264"/>
      <c r="I365" s="273">
        <v>31561</v>
      </c>
      <c r="J365" s="273">
        <v>30281</v>
      </c>
      <c r="K365" s="273">
        <v>22018</v>
      </c>
      <c r="L365" s="273">
        <v>16378</v>
      </c>
      <c r="O365" s="28" t="b">
        <v>1</v>
      </c>
      <c r="P365" s="28" t="b">
        <v>1</v>
      </c>
      <c r="Q365" s="28" t="b">
        <v>1</v>
      </c>
      <c r="R365" s="28" t="b">
        <v>1</v>
      </c>
    </row>
    <row r="366" spans="1:18" ht="14" hidden="1">
      <c r="A366" s="22">
        <v>79</v>
      </c>
      <c r="B366" s="25"/>
      <c r="C366" s="133">
        <f t="shared" si="30"/>
        <v>25248.800000000003</v>
      </c>
      <c r="D366" s="133">
        <f t="shared" si="31"/>
        <v>24224.800000000003</v>
      </c>
      <c r="E366" s="133">
        <f t="shared" si="32"/>
        <v>17614.400000000001</v>
      </c>
      <c r="F366" s="133">
        <f t="shared" si="33"/>
        <v>13102.400000000001</v>
      </c>
      <c r="G366" s="264"/>
      <c r="I366" s="273">
        <v>31561</v>
      </c>
      <c r="J366" s="273">
        <v>30281</v>
      </c>
      <c r="K366" s="273">
        <v>22018</v>
      </c>
      <c r="L366" s="273">
        <v>16378</v>
      </c>
      <c r="O366" s="28" t="b">
        <v>1</v>
      </c>
      <c r="P366" s="28" t="b">
        <v>1</v>
      </c>
      <c r="Q366" s="28" t="b">
        <v>1</v>
      </c>
      <c r="R366" s="28" t="b">
        <v>1</v>
      </c>
    </row>
    <row r="367" spans="1:18" ht="14" hidden="1">
      <c r="A367" s="22">
        <v>80</v>
      </c>
      <c r="B367" s="25"/>
      <c r="C367" s="133">
        <f t="shared" si="30"/>
        <v>25248.800000000003</v>
      </c>
      <c r="D367" s="133">
        <f t="shared" si="31"/>
        <v>24224.800000000003</v>
      </c>
      <c r="E367" s="133">
        <f t="shared" si="32"/>
        <v>17614.400000000001</v>
      </c>
      <c r="F367" s="133">
        <f t="shared" si="33"/>
        <v>13102.400000000001</v>
      </c>
      <c r="G367" s="264"/>
      <c r="I367" s="273">
        <v>31561</v>
      </c>
      <c r="J367" s="273">
        <v>30281</v>
      </c>
      <c r="K367" s="273">
        <v>22018</v>
      </c>
      <c r="L367" s="273">
        <v>16378</v>
      </c>
      <c r="O367" s="28" t="b">
        <v>1</v>
      </c>
      <c r="P367" s="28" t="b">
        <v>1</v>
      </c>
      <c r="Q367" s="28" t="b">
        <v>1</v>
      </c>
      <c r="R367" s="28" t="b">
        <v>1</v>
      </c>
    </row>
    <row r="368" spans="1:18" ht="14" hidden="1">
      <c r="A368" s="22">
        <v>81</v>
      </c>
      <c r="B368" s="25"/>
      <c r="C368" s="133">
        <f t="shared" si="30"/>
        <v>25248.800000000003</v>
      </c>
      <c r="D368" s="133">
        <f t="shared" si="31"/>
        <v>24224.800000000003</v>
      </c>
      <c r="E368" s="133">
        <f t="shared" si="32"/>
        <v>17614.400000000001</v>
      </c>
      <c r="F368" s="133">
        <f t="shared" si="33"/>
        <v>13102.400000000001</v>
      </c>
      <c r="G368" s="264"/>
      <c r="I368" s="273">
        <v>31561</v>
      </c>
      <c r="J368" s="273">
        <v>30281</v>
      </c>
      <c r="K368" s="273">
        <v>22018</v>
      </c>
      <c r="L368" s="273">
        <v>16378</v>
      </c>
      <c r="O368" s="28" t="b">
        <v>1</v>
      </c>
      <c r="P368" s="28" t="b">
        <v>1</v>
      </c>
      <c r="Q368" s="28" t="b">
        <v>1</v>
      </c>
      <c r="R368" s="28" t="b">
        <v>1</v>
      </c>
    </row>
    <row r="369" spans="1:18" ht="14" hidden="1">
      <c r="A369" s="22">
        <v>82</v>
      </c>
      <c r="B369" s="25"/>
      <c r="C369" s="133">
        <f t="shared" ref="C369:C374" si="34">I369*$K$5</f>
        <v>25248.800000000003</v>
      </c>
      <c r="D369" s="133">
        <f t="shared" ref="D369:D374" si="35">J369*$K$5</f>
        <v>24224.800000000003</v>
      </c>
      <c r="E369" s="133">
        <f t="shared" ref="E369:E374" si="36">K369*$K$5</f>
        <v>17614.400000000001</v>
      </c>
      <c r="F369" s="133">
        <f t="shared" ref="F369:F374" si="37">L369*$K$5</f>
        <v>13102.400000000001</v>
      </c>
      <c r="G369" s="264"/>
      <c r="I369" s="273">
        <v>31561</v>
      </c>
      <c r="J369" s="273">
        <v>30281</v>
      </c>
      <c r="K369" s="273">
        <v>22018</v>
      </c>
      <c r="L369" s="273">
        <v>16378</v>
      </c>
      <c r="O369" s="28" t="b">
        <v>1</v>
      </c>
      <c r="P369" s="28" t="b">
        <v>1</v>
      </c>
      <c r="Q369" s="28" t="b">
        <v>1</v>
      </c>
      <c r="R369" s="28" t="b">
        <v>1</v>
      </c>
    </row>
    <row r="370" spans="1:18" ht="14" hidden="1">
      <c r="A370" s="22">
        <v>83</v>
      </c>
      <c r="B370" s="25"/>
      <c r="C370" s="133">
        <f t="shared" si="34"/>
        <v>25248.800000000003</v>
      </c>
      <c r="D370" s="133">
        <f t="shared" si="35"/>
        <v>24224.800000000003</v>
      </c>
      <c r="E370" s="133">
        <f t="shared" si="36"/>
        <v>17614.400000000001</v>
      </c>
      <c r="F370" s="133">
        <f t="shared" si="37"/>
        <v>13102.400000000001</v>
      </c>
      <c r="G370" s="264"/>
      <c r="I370" s="273">
        <v>31561</v>
      </c>
      <c r="J370" s="273">
        <v>30281</v>
      </c>
      <c r="K370" s="273">
        <v>22018</v>
      </c>
      <c r="L370" s="273">
        <v>16378</v>
      </c>
      <c r="O370" s="28" t="b">
        <v>1</v>
      </c>
      <c r="P370" s="28" t="b">
        <v>1</v>
      </c>
      <c r="Q370" s="28" t="b">
        <v>1</v>
      </c>
      <c r="R370" s="28" t="b">
        <v>1</v>
      </c>
    </row>
    <row r="371" spans="1:18" ht="14" hidden="1">
      <c r="A371" s="22">
        <v>84</v>
      </c>
      <c r="B371" s="25" t="s">
        <v>3</v>
      </c>
      <c r="C371" s="133">
        <f t="shared" si="34"/>
        <v>25248.800000000003</v>
      </c>
      <c r="D371" s="133">
        <f t="shared" si="35"/>
        <v>24224.800000000003</v>
      </c>
      <c r="E371" s="133">
        <f t="shared" si="36"/>
        <v>17614.400000000001</v>
      </c>
      <c r="F371" s="133">
        <f t="shared" si="37"/>
        <v>13102.400000000001</v>
      </c>
      <c r="G371" s="264"/>
      <c r="I371" s="273">
        <v>31561</v>
      </c>
      <c r="J371" s="273">
        <v>30281</v>
      </c>
      <c r="K371" s="273">
        <v>22018</v>
      </c>
      <c r="L371" s="273">
        <v>16378</v>
      </c>
      <c r="O371" s="28" t="b">
        <v>1</v>
      </c>
      <c r="P371" s="28" t="b">
        <v>1</v>
      </c>
      <c r="Q371" s="28" t="b">
        <v>1</v>
      </c>
      <c r="R371" s="28" t="b">
        <v>1</v>
      </c>
    </row>
    <row r="372" spans="1:18" ht="14" hidden="1">
      <c r="A372" s="22">
        <v>1</v>
      </c>
      <c r="B372" s="25" t="s">
        <v>4</v>
      </c>
      <c r="C372" s="133">
        <f t="shared" si="34"/>
        <v>1245.6000000000001</v>
      </c>
      <c r="D372" s="133">
        <f t="shared" si="35"/>
        <v>1196.8</v>
      </c>
      <c r="E372" s="133">
        <f t="shared" si="36"/>
        <v>924.80000000000007</v>
      </c>
      <c r="F372" s="133">
        <f t="shared" si="37"/>
        <v>688.80000000000007</v>
      </c>
      <c r="G372" s="265"/>
      <c r="I372" s="274">
        <v>1557</v>
      </c>
      <c r="J372" s="274">
        <v>1496</v>
      </c>
      <c r="K372" s="274">
        <v>1156</v>
      </c>
      <c r="L372" s="274">
        <v>861</v>
      </c>
      <c r="O372" s="28" t="b">
        <v>1</v>
      </c>
      <c r="P372" s="28" t="b">
        <v>1</v>
      </c>
      <c r="Q372" s="28" t="b">
        <v>1</v>
      </c>
      <c r="R372" s="28" t="b">
        <v>1</v>
      </c>
    </row>
    <row r="373" spans="1:18" ht="14" hidden="1">
      <c r="A373" s="22">
        <v>2</v>
      </c>
      <c r="B373" s="25" t="s">
        <v>1</v>
      </c>
      <c r="C373" s="133">
        <f t="shared" si="34"/>
        <v>2117.6</v>
      </c>
      <c r="D373" s="133">
        <f t="shared" si="35"/>
        <v>2032</v>
      </c>
      <c r="E373" s="133">
        <f t="shared" si="36"/>
        <v>1572</v>
      </c>
      <c r="F373" s="133">
        <f t="shared" si="37"/>
        <v>1169.6000000000001</v>
      </c>
      <c r="G373" s="264"/>
      <c r="I373" s="274">
        <v>2647</v>
      </c>
      <c r="J373" s="274">
        <v>2540</v>
      </c>
      <c r="K373" s="274">
        <v>1965</v>
      </c>
      <c r="L373" s="274">
        <v>1462</v>
      </c>
      <c r="O373" s="28" t="b">
        <v>1</v>
      </c>
      <c r="P373" s="28" t="b">
        <v>1</v>
      </c>
      <c r="Q373" s="28" t="b">
        <v>1</v>
      </c>
      <c r="R373" s="28" t="b">
        <v>1</v>
      </c>
    </row>
    <row r="374" spans="1:18" ht="14" hidden="1">
      <c r="A374" s="22">
        <v>3</v>
      </c>
      <c r="B374" s="25" t="s">
        <v>5</v>
      </c>
      <c r="C374" s="133">
        <f t="shared" si="34"/>
        <v>2988.8</v>
      </c>
      <c r="D374" s="133">
        <f t="shared" si="35"/>
        <v>2869.6000000000004</v>
      </c>
      <c r="E374" s="133">
        <f t="shared" si="36"/>
        <v>2216.8000000000002</v>
      </c>
      <c r="F374" s="133">
        <f t="shared" si="37"/>
        <v>1648.8000000000002</v>
      </c>
      <c r="G374" s="264"/>
      <c r="I374" s="274">
        <v>3736</v>
      </c>
      <c r="J374" s="274">
        <v>3587</v>
      </c>
      <c r="K374" s="274">
        <v>2771</v>
      </c>
      <c r="L374" s="274">
        <v>2061</v>
      </c>
      <c r="O374" s="28" t="b">
        <v>1</v>
      </c>
      <c r="P374" s="28" t="b">
        <v>1</v>
      </c>
      <c r="Q374" s="28" t="b">
        <v>1</v>
      </c>
      <c r="R374" s="28" t="b">
        <v>1</v>
      </c>
    </row>
    <row r="375" spans="1:18" hidden="1">
      <c r="A375" s="22"/>
      <c r="B375" s="26"/>
      <c r="C375" s="27"/>
      <c r="D375" s="27"/>
      <c r="E375" s="27"/>
      <c r="F375" s="27"/>
      <c r="G375" s="27"/>
    </row>
    <row r="376" spans="1:18" ht="18" hidden="1">
      <c r="A376" s="531" t="s">
        <v>20</v>
      </c>
      <c r="B376" s="532"/>
      <c r="C376" s="532"/>
      <c r="D376" s="532"/>
      <c r="E376" s="532"/>
      <c r="F376" s="532"/>
      <c r="G376" s="532"/>
    </row>
    <row r="377" spans="1:18" hidden="1">
      <c r="A377" s="527" t="s">
        <v>0</v>
      </c>
      <c r="B377" s="528"/>
      <c r="C377" s="528"/>
      <c r="D377" s="528"/>
      <c r="E377" s="528"/>
      <c r="F377" s="528"/>
      <c r="G377" s="528"/>
      <c r="H377" s="51"/>
    </row>
    <row r="378" spans="1:18" hidden="1">
      <c r="A378" s="22" t="s">
        <v>2</v>
      </c>
      <c r="B378" s="23" t="s">
        <v>2</v>
      </c>
      <c r="C378" s="60">
        <v>250</v>
      </c>
      <c r="D378" s="60">
        <v>2000</v>
      </c>
      <c r="E378" s="262">
        <v>5000</v>
      </c>
      <c r="F378" s="262">
        <v>10000</v>
      </c>
      <c r="G378" s="24"/>
    </row>
    <row r="379" spans="1:18" hidden="1">
      <c r="A379" s="22">
        <v>18</v>
      </c>
      <c r="B379" s="25"/>
      <c r="C379" s="29">
        <f t="shared" ref="C379:G388" si="38">+C305*$K$2</f>
        <v>248.78933333333339</v>
      </c>
      <c r="D379" s="29">
        <f t="shared" si="38"/>
        <v>238.6346666666667</v>
      </c>
      <c r="E379" s="29">
        <f t="shared" si="38"/>
        <v>182.03733333333335</v>
      </c>
      <c r="F379" s="29">
        <f t="shared" si="38"/>
        <v>135.37066666666669</v>
      </c>
      <c r="G379" s="29">
        <f t="shared" si="38"/>
        <v>0</v>
      </c>
    </row>
    <row r="380" spans="1:18" hidden="1">
      <c r="A380" s="22">
        <v>19</v>
      </c>
      <c r="B380" s="25"/>
      <c r="C380" s="29">
        <f t="shared" si="38"/>
        <v>248.78933333333339</v>
      </c>
      <c r="D380" s="29">
        <f t="shared" si="38"/>
        <v>238.6346666666667</v>
      </c>
      <c r="E380" s="29">
        <f t="shared" si="38"/>
        <v>182.03733333333335</v>
      </c>
      <c r="F380" s="29">
        <f t="shared" si="38"/>
        <v>135.37066666666669</v>
      </c>
      <c r="G380" s="29">
        <f t="shared" si="38"/>
        <v>0</v>
      </c>
    </row>
    <row r="381" spans="1:18" hidden="1">
      <c r="A381" s="22">
        <v>20</v>
      </c>
      <c r="B381" s="25"/>
      <c r="C381" s="29">
        <f t="shared" si="38"/>
        <v>248.78933333333339</v>
      </c>
      <c r="D381" s="29">
        <f t="shared" si="38"/>
        <v>238.6346666666667</v>
      </c>
      <c r="E381" s="29">
        <f t="shared" si="38"/>
        <v>182.03733333333335</v>
      </c>
      <c r="F381" s="29">
        <f t="shared" si="38"/>
        <v>135.37066666666669</v>
      </c>
      <c r="G381" s="29">
        <f t="shared" si="38"/>
        <v>0</v>
      </c>
    </row>
    <row r="382" spans="1:18" hidden="1">
      <c r="A382" s="22">
        <v>21</v>
      </c>
      <c r="B382" s="25"/>
      <c r="C382" s="29">
        <f t="shared" si="38"/>
        <v>248.78933333333339</v>
      </c>
      <c r="D382" s="29">
        <f t="shared" si="38"/>
        <v>238.6346666666667</v>
      </c>
      <c r="E382" s="29">
        <f t="shared" si="38"/>
        <v>182.03733333333335</v>
      </c>
      <c r="F382" s="29">
        <f t="shared" si="38"/>
        <v>135.37066666666669</v>
      </c>
      <c r="G382" s="29">
        <f t="shared" si="38"/>
        <v>0</v>
      </c>
    </row>
    <row r="383" spans="1:18" hidden="1">
      <c r="A383" s="22">
        <v>22</v>
      </c>
      <c r="B383" s="25"/>
      <c r="C383" s="29">
        <f t="shared" si="38"/>
        <v>248.78933333333339</v>
      </c>
      <c r="D383" s="29">
        <f t="shared" si="38"/>
        <v>238.6346666666667</v>
      </c>
      <c r="E383" s="29">
        <f t="shared" si="38"/>
        <v>182.03733333333335</v>
      </c>
      <c r="F383" s="29">
        <f t="shared" si="38"/>
        <v>135.37066666666669</v>
      </c>
      <c r="G383" s="29">
        <f t="shared" si="38"/>
        <v>0</v>
      </c>
    </row>
    <row r="384" spans="1:18" hidden="1">
      <c r="A384" s="22">
        <v>23</v>
      </c>
      <c r="B384" s="25"/>
      <c r="C384" s="29">
        <f t="shared" si="38"/>
        <v>248.78933333333339</v>
      </c>
      <c r="D384" s="29">
        <f t="shared" si="38"/>
        <v>238.6346666666667</v>
      </c>
      <c r="E384" s="29">
        <f t="shared" si="38"/>
        <v>182.03733333333335</v>
      </c>
      <c r="F384" s="29">
        <f t="shared" si="38"/>
        <v>135.37066666666669</v>
      </c>
      <c r="G384" s="29">
        <f t="shared" si="38"/>
        <v>0</v>
      </c>
    </row>
    <row r="385" spans="1:7" hidden="1">
      <c r="A385" s="22">
        <v>24</v>
      </c>
      <c r="B385" s="25"/>
      <c r="C385" s="29">
        <f t="shared" si="38"/>
        <v>248.78933333333339</v>
      </c>
      <c r="D385" s="29">
        <f t="shared" si="38"/>
        <v>238.6346666666667</v>
      </c>
      <c r="E385" s="29">
        <f t="shared" si="38"/>
        <v>182.03733333333335</v>
      </c>
      <c r="F385" s="29">
        <f t="shared" si="38"/>
        <v>135.37066666666669</v>
      </c>
      <c r="G385" s="29">
        <f t="shared" si="38"/>
        <v>0</v>
      </c>
    </row>
    <row r="386" spans="1:7" hidden="1">
      <c r="A386" s="22">
        <v>25</v>
      </c>
      <c r="B386" s="25"/>
      <c r="C386" s="29">
        <f t="shared" si="38"/>
        <v>268.35200000000003</v>
      </c>
      <c r="D386" s="29">
        <f t="shared" si="38"/>
        <v>257.52533333333338</v>
      </c>
      <c r="E386" s="29">
        <f t="shared" si="38"/>
        <v>194.20800000000003</v>
      </c>
      <c r="F386" s="29">
        <f t="shared" si="38"/>
        <v>144.48000000000002</v>
      </c>
      <c r="G386" s="29">
        <f t="shared" si="38"/>
        <v>0</v>
      </c>
    </row>
    <row r="387" spans="1:7" hidden="1">
      <c r="A387" s="22">
        <v>26</v>
      </c>
      <c r="B387" s="25"/>
      <c r="C387" s="29">
        <f t="shared" si="38"/>
        <v>268.35200000000003</v>
      </c>
      <c r="D387" s="29">
        <f t="shared" si="38"/>
        <v>257.52533333333338</v>
      </c>
      <c r="E387" s="29">
        <f t="shared" si="38"/>
        <v>194.20800000000003</v>
      </c>
      <c r="F387" s="29">
        <f t="shared" si="38"/>
        <v>144.48000000000002</v>
      </c>
      <c r="G387" s="29">
        <f t="shared" si="38"/>
        <v>0</v>
      </c>
    </row>
    <row r="388" spans="1:7" hidden="1">
      <c r="A388" s="22">
        <v>27</v>
      </c>
      <c r="B388" s="25"/>
      <c r="C388" s="29">
        <f t="shared" si="38"/>
        <v>268.35200000000003</v>
      </c>
      <c r="D388" s="29">
        <f t="shared" si="38"/>
        <v>257.52533333333338</v>
      </c>
      <c r="E388" s="29">
        <f t="shared" si="38"/>
        <v>194.20800000000003</v>
      </c>
      <c r="F388" s="29">
        <f t="shared" si="38"/>
        <v>144.48000000000002</v>
      </c>
      <c r="G388" s="29">
        <f t="shared" si="38"/>
        <v>0</v>
      </c>
    </row>
    <row r="389" spans="1:7" hidden="1">
      <c r="A389" s="22">
        <v>28</v>
      </c>
      <c r="B389" s="25"/>
      <c r="C389" s="29">
        <f t="shared" ref="C389:G398" si="39">+C315*$K$2</f>
        <v>268.35200000000003</v>
      </c>
      <c r="D389" s="29">
        <f t="shared" si="39"/>
        <v>257.52533333333338</v>
      </c>
      <c r="E389" s="29">
        <f t="shared" si="39"/>
        <v>194.20800000000003</v>
      </c>
      <c r="F389" s="29">
        <f t="shared" si="39"/>
        <v>144.48000000000002</v>
      </c>
      <c r="G389" s="29">
        <f t="shared" si="39"/>
        <v>0</v>
      </c>
    </row>
    <row r="390" spans="1:7" hidden="1">
      <c r="A390" s="22">
        <v>29</v>
      </c>
      <c r="B390" s="25"/>
      <c r="C390" s="29">
        <f t="shared" si="39"/>
        <v>268.35200000000003</v>
      </c>
      <c r="D390" s="29">
        <f t="shared" si="39"/>
        <v>257.52533333333338</v>
      </c>
      <c r="E390" s="29">
        <f t="shared" si="39"/>
        <v>194.20800000000003</v>
      </c>
      <c r="F390" s="29">
        <f t="shared" si="39"/>
        <v>144.48000000000002</v>
      </c>
      <c r="G390" s="29">
        <f t="shared" si="39"/>
        <v>0</v>
      </c>
    </row>
    <row r="391" spans="1:7" hidden="1">
      <c r="A391" s="22">
        <v>30</v>
      </c>
      <c r="B391" s="25"/>
      <c r="C391" s="29">
        <f t="shared" si="39"/>
        <v>302.84800000000001</v>
      </c>
      <c r="D391" s="29">
        <f t="shared" si="39"/>
        <v>290.67733333333337</v>
      </c>
      <c r="E391" s="29">
        <f t="shared" si="39"/>
        <v>215.93600000000001</v>
      </c>
      <c r="F391" s="29">
        <f t="shared" si="39"/>
        <v>160.68266666666668</v>
      </c>
      <c r="G391" s="29">
        <f t="shared" si="39"/>
        <v>0</v>
      </c>
    </row>
    <row r="392" spans="1:7" hidden="1">
      <c r="A392" s="22">
        <v>31</v>
      </c>
      <c r="B392" s="25"/>
      <c r="C392" s="29">
        <f t="shared" si="39"/>
        <v>302.84800000000001</v>
      </c>
      <c r="D392" s="29">
        <f t="shared" si="39"/>
        <v>290.67733333333337</v>
      </c>
      <c r="E392" s="29">
        <f t="shared" si="39"/>
        <v>215.93600000000001</v>
      </c>
      <c r="F392" s="29">
        <f t="shared" si="39"/>
        <v>160.68266666666668</v>
      </c>
      <c r="G392" s="29">
        <f t="shared" si="39"/>
        <v>0</v>
      </c>
    </row>
    <row r="393" spans="1:7" hidden="1">
      <c r="A393" s="22">
        <v>32</v>
      </c>
      <c r="B393" s="25"/>
      <c r="C393" s="29">
        <f t="shared" si="39"/>
        <v>302.84800000000001</v>
      </c>
      <c r="D393" s="29">
        <f t="shared" si="39"/>
        <v>290.67733333333337</v>
      </c>
      <c r="E393" s="29">
        <f t="shared" si="39"/>
        <v>215.93600000000001</v>
      </c>
      <c r="F393" s="29">
        <f t="shared" si="39"/>
        <v>160.68266666666668</v>
      </c>
      <c r="G393" s="29">
        <f t="shared" si="39"/>
        <v>0</v>
      </c>
    </row>
    <row r="394" spans="1:7" hidden="1">
      <c r="A394" s="22">
        <v>33</v>
      </c>
      <c r="B394" s="25"/>
      <c r="C394" s="29">
        <f t="shared" si="39"/>
        <v>302.84800000000001</v>
      </c>
      <c r="D394" s="29">
        <f t="shared" si="39"/>
        <v>290.67733333333337</v>
      </c>
      <c r="E394" s="29">
        <f t="shared" si="39"/>
        <v>215.93600000000001</v>
      </c>
      <c r="F394" s="29">
        <f t="shared" si="39"/>
        <v>160.68266666666668</v>
      </c>
      <c r="G394" s="29">
        <f t="shared" si="39"/>
        <v>0</v>
      </c>
    </row>
    <row r="395" spans="1:7" hidden="1">
      <c r="A395" s="22">
        <v>34</v>
      </c>
      <c r="B395" s="25"/>
      <c r="C395" s="29">
        <f t="shared" si="39"/>
        <v>302.84800000000001</v>
      </c>
      <c r="D395" s="29">
        <f t="shared" si="39"/>
        <v>290.67733333333337</v>
      </c>
      <c r="E395" s="29">
        <f t="shared" si="39"/>
        <v>215.93600000000001</v>
      </c>
      <c r="F395" s="29">
        <f t="shared" si="39"/>
        <v>160.68266666666668</v>
      </c>
      <c r="G395" s="29">
        <f t="shared" si="39"/>
        <v>0</v>
      </c>
    </row>
    <row r="396" spans="1:7" hidden="1">
      <c r="A396" s="22">
        <v>35</v>
      </c>
      <c r="B396" s="25"/>
      <c r="C396" s="29">
        <f t="shared" si="39"/>
        <v>342.86933333333337</v>
      </c>
      <c r="D396" s="29">
        <f t="shared" si="39"/>
        <v>328.98133333333334</v>
      </c>
      <c r="E396" s="29">
        <f t="shared" si="39"/>
        <v>241.84533333333337</v>
      </c>
      <c r="F396" s="29">
        <f t="shared" si="39"/>
        <v>179.87200000000001</v>
      </c>
      <c r="G396" s="29">
        <f t="shared" si="39"/>
        <v>0</v>
      </c>
    </row>
    <row r="397" spans="1:7" hidden="1">
      <c r="A397" s="22">
        <v>36</v>
      </c>
      <c r="B397" s="25"/>
      <c r="C397" s="29">
        <f t="shared" si="39"/>
        <v>342.86933333333337</v>
      </c>
      <c r="D397" s="29">
        <f t="shared" si="39"/>
        <v>328.98133333333334</v>
      </c>
      <c r="E397" s="29">
        <f t="shared" si="39"/>
        <v>241.84533333333337</v>
      </c>
      <c r="F397" s="29">
        <f t="shared" si="39"/>
        <v>179.87200000000001</v>
      </c>
      <c r="G397" s="29">
        <f t="shared" si="39"/>
        <v>0</v>
      </c>
    </row>
    <row r="398" spans="1:7" hidden="1">
      <c r="A398" s="22">
        <v>37</v>
      </c>
      <c r="B398" s="25"/>
      <c r="C398" s="29">
        <f t="shared" si="39"/>
        <v>342.86933333333337</v>
      </c>
      <c r="D398" s="29">
        <f t="shared" si="39"/>
        <v>328.98133333333334</v>
      </c>
      <c r="E398" s="29">
        <f t="shared" si="39"/>
        <v>241.84533333333337</v>
      </c>
      <c r="F398" s="29">
        <f t="shared" si="39"/>
        <v>179.87200000000001</v>
      </c>
      <c r="G398" s="29">
        <f t="shared" si="39"/>
        <v>0</v>
      </c>
    </row>
    <row r="399" spans="1:7" hidden="1">
      <c r="A399" s="22">
        <v>38</v>
      </c>
      <c r="B399" s="25"/>
      <c r="C399" s="29">
        <f t="shared" ref="C399:G408" si="40">+C325*$K$2</f>
        <v>342.86933333333337</v>
      </c>
      <c r="D399" s="29">
        <f t="shared" si="40"/>
        <v>328.98133333333334</v>
      </c>
      <c r="E399" s="29">
        <f t="shared" si="40"/>
        <v>241.84533333333337</v>
      </c>
      <c r="F399" s="29">
        <f t="shared" si="40"/>
        <v>179.87200000000001</v>
      </c>
      <c r="G399" s="29">
        <f t="shared" si="40"/>
        <v>0</v>
      </c>
    </row>
    <row r="400" spans="1:7" hidden="1">
      <c r="A400" s="22">
        <v>39</v>
      </c>
      <c r="B400" s="25"/>
      <c r="C400" s="29">
        <f t="shared" si="40"/>
        <v>342.86933333333337</v>
      </c>
      <c r="D400" s="29">
        <f t="shared" si="40"/>
        <v>328.98133333333334</v>
      </c>
      <c r="E400" s="29">
        <f t="shared" si="40"/>
        <v>241.84533333333337</v>
      </c>
      <c r="F400" s="29">
        <f t="shared" si="40"/>
        <v>179.87200000000001</v>
      </c>
      <c r="G400" s="29">
        <f t="shared" si="40"/>
        <v>0</v>
      </c>
    </row>
    <row r="401" spans="1:7" hidden="1">
      <c r="A401" s="22">
        <v>40</v>
      </c>
      <c r="B401" s="25"/>
      <c r="C401" s="29">
        <f t="shared" si="40"/>
        <v>389.01333333333338</v>
      </c>
      <c r="D401" s="29">
        <f t="shared" si="40"/>
        <v>373.18400000000003</v>
      </c>
      <c r="E401" s="29">
        <f t="shared" si="40"/>
        <v>272.08533333333338</v>
      </c>
      <c r="F401" s="29">
        <f t="shared" si="40"/>
        <v>202.42133333333337</v>
      </c>
      <c r="G401" s="29">
        <f t="shared" si="40"/>
        <v>0</v>
      </c>
    </row>
    <row r="402" spans="1:7" hidden="1">
      <c r="A402" s="22">
        <v>41</v>
      </c>
      <c r="B402" s="25"/>
      <c r="C402" s="29">
        <f t="shared" si="40"/>
        <v>389.01333333333338</v>
      </c>
      <c r="D402" s="29">
        <f t="shared" si="40"/>
        <v>373.18400000000003</v>
      </c>
      <c r="E402" s="29">
        <f t="shared" si="40"/>
        <v>272.08533333333338</v>
      </c>
      <c r="F402" s="29">
        <f t="shared" si="40"/>
        <v>202.42133333333337</v>
      </c>
      <c r="G402" s="29">
        <f t="shared" si="40"/>
        <v>0</v>
      </c>
    </row>
    <row r="403" spans="1:7" hidden="1">
      <c r="A403" s="22">
        <v>42</v>
      </c>
      <c r="B403" s="25"/>
      <c r="C403" s="29">
        <f t="shared" si="40"/>
        <v>389.01333333333338</v>
      </c>
      <c r="D403" s="29">
        <f t="shared" si="40"/>
        <v>373.18400000000003</v>
      </c>
      <c r="E403" s="29">
        <f t="shared" si="40"/>
        <v>272.08533333333338</v>
      </c>
      <c r="F403" s="29">
        <f t="shared" si="40"/>
        <v>202.42133333333337</v>
      </c>
      <c r="G403" s="29">
        <f t="shared" si="40"/>
        <v>0</v>
      </c>
    </row>
    <row r="404" spans="1:7" hidden="1">
      <c r="A404" s="22">
        <v>43</v>
      </c>
      <c r="B404" s="25"/>
      <c r="C404" s="29">
        <f t="shared" si="40"/>
        <v>389.01333333333338</v>
      </c>
      <c r="D404" s="29">
        <f t="shared" si="40"/>
        <v>373.18400000000003</v>
      </c>
      <c r="E404" s="29">
        <f t="shared" si="40"/>
        <v>272.08533333333338</v>
      </c>
      <c r="F404" s="29">
        <f t="shared" si="40"/>
        <v>202.42133333333337</v>
      </c>
      <c r="G404" s="29">
        <f t="shared" si="40"/>
        <v>0</v>
      </c>
    </row>
    <row r="405" spans="1:7" hidden="1">
      <c r="A405" s="22">
        <v>44</v>
      </c>
      <c r="B405" s="25"/>
      <c r="C405" s="29">
        <f t="shared" si="40"/>
        <v>389.01333333333338</v>
      </c>
      <c r="D405" s="29">
        <f t="shared" si="40"/>
        <v>373.18400000000003</v>
      </c>
      <c r="E405" s="29">
        <f t="shared" si="40"/>
        <v>272.08533333333338</v>
      </c>
      <c r="F405" s="29">
        <f t="shared" si="40"/>
        <v>202.42133333333337</v>
      </c>
      <c r="G405" s="29">
        <f t="shared" si="40"/>
        <v>0</v>
      </c>
    </row>
    <row r="406" spans="1:7" hidden="1">
      <c r="A406" s="22">
        <v>45</v>
      </c>
      <c r="B406" s="25"/>
      <c r="C406" s="29">
        <f t="shared" si="40"/>
        <v>440.23466666666673</v>
      </c>
      <c r="D406" s="29">
        <f t="shared" si="40"/>
        <v>422.46400000000006</v>
      </c>
      <c r="E406" s="29">
        <f t="shared" si="40"/>
        <v>306.35733333333337</v>
      </c>
      <c r="F406" s="29">
        <f t="shared" si="40"/>
        <v>228.03200000000004</v>
      </c>
      <c r="G406" s="29">
        <f t="shared" si="40"/>
        <v>0</v>
      </c>
    </row>
    <row r="407" spans="1:7" hidden="1">
      <c r="A407" s="22">
        <v>46</v>
      </c>
      <c r="B407" s="25"/>
      <c r="C407" s="29">
        <f t="shared" si="40"/>
        <v>440.23466666666673</v>
      </c>
      <c r="D407" s="29">
        <f t="shared" si="40"/>
        <v>422.46400000000006</v>
      </c>
      <c r="E407" s="29">
        <f t="shared" si="40"/>
        <v>306.35733333333337</v>
      </c>
      <c r="F407" s="29">
        <f t="shared" si="40"/>
        <v>228.03200000000004</v>
      </c>
      <c r="G407" s="29">
        <f t="shared" si="40"/>
        <v>0</v>
      </c>
    </row>
    <row r="408" spans="1:7" hidden="1">
      <c r="A408" s="22">
        <v>47</v>
      </c>
      <c r="B408" s="25"/>
      <c r="C408" s="29">
        <f t="shared" si="40"/>
        <v>440.23466666666673</v>
      </c>
      <c r="D408" s="29">
        <f t="shared" si="40"/>
        <v>422.46400000000006</v>
      </c>
      <c r="E408" s="29">
        <f t="shared" si="40"/>
        <v>306.35733333333337</v>
      </c>
      <c r="F408" s="29">
        <f t="shared" si="40"/>
        <v>228.03200000000004</v>
      </c>
      <c r="G408" s="29">
        <f t="shared" si="40"/>
        <v>0</v>
      </c>
    </row>
    <row r="409" spans="1:7" hidden="1">
      <c r="A409" s="22">
        <v>48</v>
      </c>
      <c r="B409" s="25"/>
      <c r="C409" s="29">
        <f t="shared" ref="C409:G418" si="41">+C335*$K$2</f>
        <v>440.23466666666673</v>
      </c>
      <c r="D409" s="29">
        <f t="shared" si="41"/>
        <v>422.46400000000006</v>
      </c>
      <c r="E409" s="29">
        <f t="shared" si="41"/>
        <v>306.35733333333337</v>
      </c>
      <c r="F409" s="29">
        <f t="shared" si="41"/>
        <v>228.03200000000004</v>
      </c>
      <c r="G409" s="29">
        <f t="shared" si="41"/>
        <v>0</v>
      </c>
    </row>
    <row r="410" spans="1:7" hidden="1">
      <c r="A410" s="22">
        <v>49</v>
      </c>
      <c r="B410" s="25"/>
      <c r="C410" s="29">
        <f t="shared" si="41"/>
        <v>440.23466666666673</v>
      </c>
      <c r="D410" s="29">
        <f t="shared" si="41"/>
        <v>422.46400000000006</v>
      </c>
      <c r="E410" s="29">
        <f t="shared" si="41"/>
        <v>306.35733333333337</v>
      </c>
      <c r="F410" s="29">
        <f t="shared" si="41"/>
        <v>228.03200000000004</v>
      </c>
      <c r="G410" s="29">
        <f t="shared" si="41"/>
        <v>0</v>
      </c>
    </row>
    <row r="411" spans="1:7" hidden="1">
      <c r="A411" s="22">
        <v>50</v>
      </c>
      <c r="B411" s="25"/>
      <c r="C411" s="29">
        <f t="shared" si="41"/>
        <v>498.1013333333334</v>
      </c>
      <c r="D411" s="29">
        <f t="shared" si="41"/>
        <v>477.94133333333338</v>
      </c>
      <c r="E411" s="29">
        <f t="shared" si="41"/>
        <v>345.18400000000003</v>
      </c>
      <c r="F411" s="29">
        <f t="shared" si="41"/>
        <v>256.92800000000005</v>
      </c>
      <c r="G411" s="29">
        <f t="shared" si="41"/>
        <v>0</v>
      </c>
    </row>
    <row r="412" spans="1:7" hidden="1">
      <c r="A412" s="22">
        <v>51</v>
      </c>
      <c r="B412" s="25"/>
      <c r="C412" s="29">
        <f t="shared" si="41"/>
        <v>498.1013333333334</v>
      </c>
      <c r="D412" s="29">
        <f t="shared" si="41"/>
        <v>477.94133333333338</v>
      </c>
      <c r="E412" s="29">
        <f t="shared" si="41"/>
        <v>345.18400000000003</v>
      </c>
      <c r="F412" s="29">
        <f t="shared" si="41"/>
        <v>256.92800000000005</v>
      </c>
      <c r="G412" s="29">
        <f t="shared" si="41"/>
        <v>0</v>
      </c>
    </row>
    <row r="413" spans="1:7" hidden="1">
      <c r="A413" s="22">
        <v>52</v>
      </c>
      <c r="B413" s="25"/>
      <c r="C413" s="29">
        <f t="shared" si="41"/>
        <v>498.1013333333334</v>
      </c>
      <c r="D413" s="29">
        <f t="shared" si="41"/>
        <v>477.94133333333338</v>
      </c>
      <c r="E413" s="29">
        <f t="shared" si="41"/>
        <v>345.18400000000003</v>
      </c>
      <c r="F413" s="29">
        <f t="shared" si="41"/>
        <v>256.92800000000005</v>
      </c>
      <c r="G413" s="29">
        <f t="shared" si="41"/>
        <v>0</v>
      </c>
    </row>
    <row r="414" spans="1:7" hidden="1">
      <c r="A414" s="22">
        <v>53</v>
      </c>
      <c r="B414" s="25"/>
      <c r="C414" s="29">
        <f t="shared" si="41"/>
        <v>498.1013333333334</v>
      </c>
      <c r="D414" s="29">
        <f t="shared" si="41"/>
        <v>477.94133333333338</v>
      </c>
      <c r="E414" s="29">
        <f t="shared" si="41"/>
        <v>345.18400000000003</v>
      </c>
      <c r="F414" s="29">
        <f t="shared" si="41"/>
        <v>256.92800000000005</v>
      </c>
      <c r="G414" s="29">
        <f t="shared" si="41"/>
        <v>0</v>
      </c>
    </row>
    <row r="415" spans="1:7" hidden="1">
      <c r="A415" s="22">
        <v>54</v>
      </c>
      <c r="B415" s="25"/>
      <c r="C415" s="29">
        <f t="shared" si="41"/>
        <v>498.1013333333334</v>
      </c>
      <c r="D415" s="29">
        <f t="shared" si="41"/>
        <v>477.94133333333338</v>
      </c>
      <c r="E415" s="29">
        <f t="shared" si="41"/>
        <v>345.18400000000003</v>
      </c>
      <c r="F415" s="29">
        <f t="shared" si="41"/>
        <v>256.92800000000005</v>
      </c>
      <c r="G415" s="29">
        <f t="shared" si="41"/>
        <v>0</v>
      </c>
    </row>
    <row r="416" spans="1:7" hidden="1">
      <c r="A416" s="22">
        <v>55</v>
      </c>
      <c r="B416" s="25"/>
      <c r="C416" s="29">
        <f t="shared" si="41"/>
        <v>561.86666666666667</v>
      </c>
      <c r="D416" s="29">
        <f t="shared" si="41"/>
        <v>539.16800000000001</v>
      </c>
      <c r="E416" s="29">
        <f t="shared" si="41"/>
        <v>388.41600000000005</v>
      </c>
      <c r="F416" s="29">
        <f t="shared" si="41"/>
        <v>288.96000000000004</v>
      </c>
      <c r="G416" s="29">
        <f t="shared" si="41"/>
        <v>0</v>
      </c>
    </row>
    <row r="417" spans="1:7" hidden="1">
      <c r="A417" s="22">
        <v>56</v>
      </c>
      <c r="B417" s="25"/>
      <c r="C417" s="29">
        <f t="shared" si="41"/>
        <v>561.86666666666667</v>
      </c>
      <c r="D417" s="29">
        <f t="shared" si="41"/>
        <v>539.16800000000001</v>
      </c>
      <c r="E417" s="29">
        <f t="shared" si="41"/>
        <v>388.41600000000005</v>
      </c>
      <c r="F417" s="29">
        <f t="shared" si="41"/>
        <v>288.96000000000004</v>
      </c>
      <c r="G417" s="29">
        <f t="shared" si="41"/>
        <v>0</v>
      </c>
    </row>
    <row r="418" spans="1:7" hidden="1">
      <c r="A418" s="22">
        <v>57</v>
      </c>
      <c r="B418" s="25"/>
      <c r="C418" s="29">
        <f t="shared" si="41"/>
        <v>561.86666666666667</v>
      </c>
      <c r="D418" s="29">
        <f t="shared" si="41"/>
        <v>539.16800000000001</v>
      </c>
      <c r="E418" s="29">
        <f t="shared" si="41"/>
        <v>388.41600000000005</v>
      </c>
      <c r="F418" s="29">
        <f t="shared" si="41"/>
        <v>288.96000000000004</v>
      </c>
      <c r="G418" s="29">
        <f t="shared" si="41"/>
        <v>0</v>
      </c>
    </row>
    <row r="419" spans="1:7" hidden="1">
      <c r="A419" s="22">
        <v>58</v>
      </c>
      <c r="B419" s="25"/>
      <c r="C419" s="29">
        <f t="shared" ref="C419:G428" si="42">+C345*$K$2</f>
        <v>561.86666666666667</v>
      </c>
      <c r="D419" s="29">
        <f t="shared" si="42"/>
        <v>539.16800000000001</v>
      </c>
      <c r="E419" s="29">
        <f t="shared" si="42"/>
        <v>388.41600000000005</v>
      </c>
      <c r="F419" s="29">
        <f t="shared" si="42"/>
        <v>288.96000000000004</v>
      </c>
      <c r="G419" s="29">
        <f t="shared" si="42"/>
        <v>0</v>
      </c>
    </row>
    <row r="420" spans="1:7" hidden="1">
      <c r="A420" s="22">
        <v>59</v>
      </c>
      <c r="B420" s="25"/>
      <c r="C420" s="29">
        <f t="shared" si="42"/>
        <v>561.86666666666667</v>
      </c>
      <c r="D420" s="29">
        <f t="shared" si="42"/>
        <v>539.16800000000001</v>
      </c>
      <c r="E420" s="29">
        <f t="shared" si="42"/>
        <v>388.41600000000005</v>
      </c>
      <c r="F420" s="29">
        <f t="shared" si="42"/>
        <v>288.96000000000004</v>
      </c>
      <c r="G420" s="29">
        <f t="shared" si="42"/>
        <v>0</v>
      </c>
    </row>
    <row r="421" spans="1:7" hidden="1">
      <c r="A421" s="22">
        <v>60</v>
      </c>
      <c r="B421" s="25"/>
      <c r="C421" s="29">
        <f t="shared" si="42"/>
        <v>604.42666666666673</v>
      </c>
      <c r="D421" s="29">
        <f t="shared" si="42"/>
        <v>579.93600000000004</v>
      </c>
      <c r="E421" s="29">
        <f t="shared" si="42"/>
        <v>417.46133333333336</v>
      </c>
      <c r="F421" s="29">
        <f t="shared" si="42"/>
        <v>310.5386666666667</v>
      </c>
      <c r="G421" s="29">
        <f t="shared" si="42"/>
        <v>0</v>
      </c>
    </row>
    <row r="422" spans="1:7" hidden="1">
      <c r="A422" s="22">
        <v>61</v>
      </c>
      <c r="B422" s="25"/>
      <c r="C422" s="29">
        <f t="shared" si="42"/>
        <v>678.49600000000009</v>
      </c>
      <c r="D422" s="29">
        <f t="shared" si="42"/>
        <v>650.94400000000007</v>
      </c>
      <c r="E422" s="29">
        <f t="shared" si="42"/>
        <v>468.08533333333344</v>
      </c>
      <c r="F422" s="29">
        <f t="shared" si="42"/>
        <v>348.09600000000006</v>
      </c>
      <c r="G422" s="29">
        <f t="shared" si="42"/>
        <v>0</v>
      </c>
    </row>
    <row r="423" spans="1:7" hidden="1">
      <c r="A423" s="22">
        <v>62</v>
      </c>
      <c r="B423" s="25"/>
      <c r="C423" s="29">
        <f t="shared" si="42"/>
        <v>758.6880000000001</v>
      </c>
      <c r="D423" s="29">
        <f t="shared" si="42"/>
        <v>728.07466666666676</v>
      </c>
      <c r="E423" s="29">
        <f t="shared" si="42"/>
        <v>523.18933333333337</v>
      </c>
      <c r="F423" s="29">
        <f t="shared" si="42"/>
        <v>389.16266666666672</v>
      </c>
      <c r="G423" s="29">
        <f t="shared" si="42"/>
        <v>0</v>
      </c>
    </row>
    <row r="424" spans="1:7" hidden="1">
      <c r="A424" s="22">
        <v>63</v>
      </c>
      <c r="B424" s="25"/>
      <c r="C424" s="29">
        <f t="shared" si="42"/>
        <v>845.00266666666676</v>
      </c>
      <c r="D424" s="29">
        <f t="shared" si="42"/>
        <v>810.73066666666671</v>
      </c>
      <c r="E424" s="29">
        <f t="shared" si="42"/>
        <v>582.77333333333331</v>
      </c>
      <c r="F424" s="29">
        <f t="shared" si="42"/>
        <v>433.5893333333334</v>
      </c>
      <c r="G424" s="29">
        <f t="shared" si="42"/>
        <v>0</v>
      </c>
    </row>
    <row r="425" spans="1:7" hidden="1">
      <c r="A425" s="22">
        <v>64</v>
      </c>
      <c r="B425" s="25"/>
      <c r="C425" s="29">
        <f t="shared" si="42"/>
        <v>937.36533333333341</v>
      </c>
      <c r="D425" s="29">
        <f t="shared" si="42"/>
        <v>899.43466666666677</v>
      </c>
      <c r="E425" s="29">
        <f t="shared" si="42"/>
        <v>646.91200000000015</v>
      </c>
      <c r="F425" s="29">
        <f t="shared" si="42"/>
        <v>481.22666666666669</v>
      </c>
      <c r="G425" s="29">
        <f t="shared" si="42"/>
        <v>0</v>
      </c>
    </row>
    <row r="426" spans="1:7" hidden="1">
      <c r="A426" s="22">
        <v>65</v>
      </c>
      <c r="B426" s="25"/>
      <c r="C426" s="29">
        <f t="shared" si="42"/>
        <v>1035.9253333333334</v>
      </c>
      <c r="D426" s="29">
        <f t="shared" si="42"/>
        <v>993.81333333333339</v>
      </c>
      <c r="E426" s="29">
        <f t="shared" si="42"/>
        <v>715.23200000000008</v>
      </c>
      <c r="F426" s="29">
        <f t="shared" si="42"/>
        <v>532.1493333333334</v>
      </c>
      <c r="G426" s="29">
        <f t="shared" si="42"/>
        <v>0</v>
      </c>
    </row>
    <row r="427" spans="1:7" hidden="1">
      <c r="A427" s="22">
        <v>66</v>
      </c>
      <c r="B427" s="25"/>
      <c r="C427" s="29">
        <f t="shared" si="42"/>
        <v>1140.5333333333333</v>
      </c>
      <c r="D427" s="29">
        <f t="shared" si="42"/>
        <v>1094.1653333333334</v>
      </c>
      <c r="E427" s="29">
        <f t="shared" si="42"/>
        <v>788.18133333333344</v>
      </c>
      <c r="F427" s="29">
        <f t="shared" si="42"/>
        <v>586.35733333333337</v>
      </c>
      <c r="G427" s="29">
        <f t="shared" si="42"/>
        <v>0</v>
      </c>
    </row>
    <row r="428" spans="1:7" hidden="1">
      <c r="A428" s="22">
        <v>67</v>
      </c>
      <c r="B428" s="25"/>
      <c r="C428" s="29">
        <f t="shared" si="42"/>
        <v>1251.1893333333335</v>
      </c>
      <c r="D428" s="29">
        <f t="shared" si="42"/>
        <v>1200.3413333333335</v>
      </c>
      <c r="E428" s="29">
        <f t="shared" si="42"/>
        <v>865.53600000000006</v>
      </c>
      <c r="F428" s="29">
        <f t="shared" si="42"/>
        <v>643.77600000000007</v>
      </c>
      <c r="G428" s="29">
        <f t="shared" si="42"/>
        <v>0</v>
      </c>
    </row>
    <row r="429" spans="1:7" hidden="1">
      <c r="A429" s="22">
        <v>68</v>
      </c>
      <c r="B429" s="25"/>
      <c r="C429" s="29">
        <f t="shared" ref="C429:G438" si="43">+C355*$K$2</f>
        <v>1367.8933333333334</v>
      </c>
      <c r="D429" s="29">
        <f t="shared" si="43"/>
        <v>1312.4906666666668</v>
      </c>
      <c r="E429" s="29">
        <f t="shared" si="43"/>
        <v>947.29600000000005</v>
      </c>
      <c r="F429" s="29">
        <f t="shared" si="43"/>
        <v>704.70400000000006</v>
      </c>
      <c r="G429" s="29">
        <f t="shared" si="43"/>
        <v>0</v>
      </c>
    </row>
    <row r="430" spans="1:7" hidden="1">
      <c r="A430" s="22">
        <v>69</v>
      </c>
      <c r="B430" s="25"/>
      <c r="C430" s="29">
        <f t="shared" si="43"/>
        <v>1490.9440000000002</v>
      </c>
      <c r="D430" s="29">
        <f t="shared" si="43"/>
        <v>1430.4640000000002</v>
      </c>
      <c r="E430" s="29">
        <f t="shared" si="43"/>
        <v>1033.4613333333334</v>
      </c>
      <c r="F430" s="29">
        <f t="shared" si="43"/>
        <v>768.84266666666679</v>
      </c>
      <c r="G430" s="29">
        <f t="shared" si="43"/>
        <v>0</v>
      </c>
    </row>
    <row r="431" spans="1:7" hidden="1">
      <c r="A431" s="22">
        <v>70</v>
      </c>
      <c r="B431" s="25"/>
      <c r="C431" s="29">
        <f t="shared" si="43"/>
        <v>1619.9680000000001</v>
      </c>
      <c r="D431" s="29">
        <f t="shared" si="43"/>
        <v>1554.2613333333334</v>
      </c>
      <c r="E431" s="29">
        <f t="shared" si="43"/>
        <v>1124.2560000000001</v>
      </c>
      <c r="F431" s="29">
        <f t="shared" si="43"/>
        <v>836.26666666666665</v>
      </c>
      <c r="G431" s="29">
        <f t="shared" si="43"/>
        <v>0</v>
      </c>
    </row>
    <row r="432" spans="1:7" hidden="1">
      <c r="A432" s="22">
        <v>71</v>
      </c>
      <c r="B432" s="25"/>
      <c r="C432" s="29">
        <f t="shared" si="43"/>
        <v>1754.9653333333335</v>
      </c>
      <c r="D432" s="29">
        <f t="shared" si="43"/>
        <v>1683.9573333333335</v>
      </c>
      <c r="E432" s="29">
        <f t="shared" si="43"/>
        <v>1219.2320000000002</v>
      </c>
      <c r="F432" s="29">
        <f t="shared" si="43"/>
        <v>906.82666666666671</v>
      </c>
      <c r="G432" s="29">
        <f t="shared" si="43"/>
        <v>0</v>
      </c>
    </row>
    <row r="433" spans="1:7" hidden="1">
      <c r="A433" s="22">
        <v>72</v>
      </c>
      <c r="B433" s="25"/>
      <c r="C433" s="29">
        <f t="shared" si="43"/>
        <v>1896.16</v>
      </c>
      <c r="D433" s="29">
        <f t="shared" si="43"/>
        <v>1819.328</v>
      </c>
      <c r="E433" s="29">
        <f t="shared" si="43"/>
        <v>1318.8373333333336</v>
      </c>
      <c r="F433" s="29">
        <f t="shared" si="43"/>
        <v>980.97066666666683</v>
      </c>
      <c r="G433" s="29">
        <f t="shared" si="43"/>
        <v>0</v>
      </c>
    </row>
    <row r="434" spans="1:7" hidden="1">
      <c r="A434" s="22">
        <v>73</v>
      </c>
      <c r="B434" s="25"/>
      <c r="C434" s="29">
        <f t="shared" si="43"/>
        <v>2043.5520000000001</v>
      </c>
      <c r="D434" s="29">
        <f t="shared" si="43"/>
        <v>1960.6720000000003</v>
      </c>
      <c r="E434" s="29">
        <f t="shared" si="43"/>
        <v>1422.7733333333333</v>
      </c>
      <c r="F434" s="29">
        <f t="shared" si="43"/>
        <v>1058.3253333333334</v>
      </c>
      <c r="G434" s="29">
        <f t="shared" si="43"/>
        <v>0</v>
      </c>
    </row>
    <row r="435" spans="1:7" hidden="1">
      <c r="A435" s="22">
        <v>74</v>
      </c>
      <c r="B435" s="25"/>
      <c r="C435" s="29">
        <f t="shared" si="43"/>
        <v>2196.9920000000002</v>
      </c>
      <c r="D435" s="29">
        <f t="shared" si="43"/>
        <v>2107.914666666667</v>
      </c>
      <c r="E435" s="29">
        <f t="shared" si="43"/>
        <v>1531.2640000000001</v>
      </c>
      <c r="F435" s="29">
        <f t="shared" si="43"/>
        <v>1139.04</v>
      </c>
      <c r="G435" s="29">
        <f t="shared" si="43"/>
        <v>0</v>
      </c>
    </row>
    <row r="436" spans="1:7" hidden="1">
      <c r="A436" s="22">
        <v>75</v>
      </c>
      <c r="B436" s="25"/>
      <c r="C436" s="29">
        <f t="shared" si="43"/>
        <v>2356.5546666666669</v>
      </c>
      <c r="D436" s="29">
        <f t="shared" si="43"/>
        <v>2260.9813333333336</v>
      </c>
      <c r="E436" s="29">
        <f t="shared" si="43"/>
        <v>1644.0106666666668</v>
      </c>
      <c r="F436" s="29">
        <f t="shared" si="43"/>
        <v>1222.8906666666669</v>
      </c>
      <c r="G436" s="29">
        <f t="shared" si="43"/>
        <v>0</v>
      </c>
    </row>
    <row r="437" spans="1:7" hidden="1">
      <c r="A437" s="22">
        <v>76</v>
      </c>
      <c r="B437" s="25"/>
      <c r="C437" s="29">
        <f t="shared" si="43"/>
        <v>2356.5546666666669</v>
      </c>
      <c r="D437" s="29">
        <f t="shared" si="43"/>
        <v>2260.9813333333336</v>
      </c>
      <c r="E437" s="29">
        <f t="shared" si="43"/>
        <v>1644.0106666666668</v>
      </c>
      <c r="F437" s="29">
        <f t="shared" si="43"/>
        <v>1222.8906666666669</v>
      </c>
      <c r="G437" s="29">
        <f t="shared" si="43"/>
        <v>0</v>
      </c>
    </row>
    <row r="438" spans="1:7" hidden="1">
      <c r="A438" s="22">
        <v>77</v>
      </c>
      <c r="B438" s="25"/>
      <c r="C438" s="29">
        <f t="shared" si="43"/>
        <v>2356.5546666666669</v>
      </c>
      <c r="D438" s="29">
        <f t="shared" si="43"/>
        <v>2260.9813333333336</v>
      </c>
      <c r="E438" s="29">
        <f t="shared" si="43"/>
        <v>1644.0106666666668</v>
      </c>
      <c r="F438" s="29">
        <f t="shared" si="43"/>
        <v>1222.8906666666669</v>
      </c>
      <c r="G438" s="29">
        <f t="shared" si="43"/>
        <v>0</v>
      </c>
    </row>
    <row r="439" spans="1:7" hidden="1">
      <c r="A439" s="22">
        <v>78</v>
      </c>
      <c r="B439" s="25"/>
      <c r="C439" s="29">
        <f t="shared" ref="C439:G440" si="44">+C365*$K$2</f>
        <v>2356.5546666666669</v>
      </c>
      <c r="D439" s="29">
        <f t="shared" si="44"/>
        <v>2260.9813333333336</v>
      </c>
      <c r="E439" s="29">
        <f t="shared" si="44"/>
        <v>1644.0106666666668</v>
      </c>
      <c r="F439" s="29">
        <f t="shared" si="44"/>
        <v>1222.8906666666669</v>
      </c>
      <c r="G439" s="29">
        <f t="shared" si="44"/>
        <v>0</v>
      </c>
    </row>
    <row r="440" spans="1:7" hidden="1">
      <c r="A440" s="22">
        <v>79</v>
      </c>
      <c r="B440" s="25"/>
      <c r="C440" s="29">
        <f t="shared" si="44"/>
        <v>2356.5546666666669</v>
      </c>
      <c r="D440" s="29">
        <f t="shared" si="44"/>
        <v>2260.9813333333336</v>
      </c>
      <c r="E440" s="29">
        <f t="shared" si="44"/>
        <v>1644.0106666666668</v>
      </c>
      <c r="F440" s="29">
        <f t="shared" si="44"/>
        <v>1222.8906666666669</v>
      </c>
      <c r="G440" s="29">
        <f t="shared" si="44"/>
        <v>0</v>
      </c>
    </row>
    <row r="441" spans="1:7" hidden="1">
      <c r="A441" s="22">
        <v>80</v>
      </c>
      <c r="B441" s="25"/>
      <c r="C441" s="29">
        <f t="shared" ref="C441:F448" si="45">+C367*$K$2</f>
        <v>2356.5546666666669</v>
      </c>
      <c r="D441" s="29">
        <f t="shared" si="45"/>
        <v>2260.9813333333336</v>
      </c>
      <c r="E441" s="29">
        <f t="shared" si="45"/>
        <v>1644.0106666666668</v>
      </c>
      <c r="F441" s="29">
        <f t="shared" si="45"/>
        <v>1222.8906666666669</v>
      </c>
      <c r="G441" s="29"/>
    </row>
    <row r="442" spans="1:7" hidden="1">
      <c r="A442" s="22">
        <v>81</v>
      </c>
      <c r="B442" s="25"/>
      <c r="C442" s="29">
        <f t="shared" si="45"/>
        <v>2356.5546666666669</v>
      </c>
      <c r="D442" s="29">
        <f t="shared" si="45"/>
        <v>2260.9813333333336</v>
      </c>
      <c r="E442" s="29">
        <f t="shared" si="45"/>
        <v>1644.0106666666668</v>
      </c>
      <c r="F442" s="29">
        <f t="shared" si="45"/>
        <v>1222.8906666666669</v>
      </c>
      <c r="G442" s="29"/>
    </row>
    <row r="443" spans="1:7" hidden="1">
      <c r="A443" s="22">
        <v>82</v>
      </c>
      <c r="B443" s="25"/>
      <c r="C443" s="29">
        <f t="shared" si="45"/>
        <v>2356.5546666666669</v>
      </c>
      <c r="D443" s="29">
        <f t="shared" si="45"/>
        <v>2260.9813333333336</v>
      </c>
      <c r="E443" s="29">
        <f t="shared" si="45"/>
        <v>1644.0106666666668</v>
      </c>
      <c r="F443" s="29">
        <f t="shared" si="45"/>
        <v>1222.8906666666669</v>
      </c>
      <c r="G443" s="29"/>
    </row>
    <row r="444" spans="1:7" hidden="1">
      <c r="A444" s="22">
        <v>83</v>
      </c>
      <c r="B444" s="25"/>
      <c r="C444" s="29">
        <f t="shared" si="45"/>
        <v>2356.5546666666669</v>
      </c>
      <c r="D444" s="29">
        <f t="shared" si="45"/>
        <v>2260.9813333333336</v>
      </c>
      <c r="E444" s="29">
        <f t="shared" si="45"/>
        <v>1644.0106666666668</v>
      </c>
      <c r="F444" s="29">
        <f t="shared" si="45"/>
        <v>1222.8906666666669</v>
      </c>
      <c r="G444" s="29"/>
    </row>
    <row r="445" spans="1:7" hidden="1">
      <c r="A445" s="22">
        <v>84</v>
      </c>
      <c r="B445" s="25" t="s">
        <v>3</v>
      </c>
      <c r="C445" s="29">
        <f t="shared" si="45"/>
        <v>2356.5546666666669</v>
      </c>
      <c r="D445" s="29">
        <f t="shared" si="45"/>
        <v>2260.9813333333336</v>
      </c>
      <c r="E445" s="29">
        <f t="shared" si="45"/>
        <v>1644.0106666666668</v>
      </c>
      <c r="F445" s="29">
        <f t="shared" si="45"/>
        <v>1222.8906666666669</v>
      </c>
      <c r="G445" s="29">
        <f>+G371*$K$2</f>
        <v>0</v>
      </c>
    </row>
    <row r="446" spans="1:7" hidden="1">
      <c r="A446" s="22">
        <v>1</v>
      </c>
      <c r="B446" s="25" t="s">
        <v>4</v>
      </c>
      <c r="C446" s="29">
        <f t="shared" si="45"/>
        <v>116.25600000000001</v>
      </c>
      <c r="D446" s="29">
        <f t="shared" si="45"/>
        <v>111.70133333333334</v>
      </c>
      <c r="E446" s="29">
        <f t="shared" si="45"/>
        <v>86.314666666666682</v>
      </c>
      <c r="F446" s="29">
        <f t="shared" si="45"/>
        <v>64.288000000000011</v>
      </c>
      <c r="G446" s="29"/>
    </row>
    <row r="447" spans="1:7" hidden="1">
      <c r="A447" s="22">
        <v>2</v>
      </c>
      <c r="B447" s="25" t="s">
        <v>1</v>
      </c>
      <c r="C447" s="29">
        <f t="shared" si="45"/>
        <v>197.64266666666666</v>
      </c>
      <c r="D447" s="29">
        <f t="shared" si="45"/>
        <v>189.65333333333334</v>
      </c>
      <c r="E447" s="29">
        <f t="shared" si="45"/>
        <v>146.72</v>
      </c>
      <c r="F447" s="29">
        <f t="shared" si="45"/>
        <v>109.16266666666668</v>
      </c>
      <c r="G447" s="29"/>
    </row>
    <row r="448" spans="1:7" hidden="1">
      <c r="A448" s="22">
        <v>3</v>
      </c>
      <c r="B448" s="25" t="s">
        <v>5</v>
      </c>
      <c r="C448" s="29">
        <f t="shared" si="45"/>
        <v>278.9546666666667</v>
      </c>
      <c r="D448" s="29">
        <f t="shared" si="45"/>
        <v>267.82933333333335</v>
      </c>
      <c r="E448" s="29">
        <f t="shared" si="45"/>
        <v>206.90133333333335</v>
      </c>
      <c r="F448" s="29">
        <f t="shared" si="45"/>
        <v>153.88800000000003</v>
      </c>
      <c r="G448" s="29"/>
    </row>
    <row r="450" spans="1:8" ht="14" hidden="1" thickBot="1"/>
    <row r="451" spans="1:8" ht="18" hidden="1">
      <c r="A451" s="536" t="s">
        <v>15</v>
      </c>
      <c r="B451" s="537"/>
      <c r="C451" s="537"/>
      <c r="D451" s="537"/>
      <c r="E451" s="537"/>
      <c r="F451" s="537"/>
      <c r="G451" s="538"/>
    </row>
    <row r="452" spans="1:8" ht="18" hidden="1">
      <c r="A452" s="533" t="s">
        <v>11</v>
      </c>
      <c r="B452" s="534"/>
      <c r="C452" s="534"/>
      <c r="D452" s="534"/>
      <c r="E452" s="534"/>
      <c r="F452" s="534"/>
      <c r="G452" s="535"/>
      <c r="H452" s="51"/>
    </row>
    <row r="453" spans="1:8" hidden="1">
      <c r="A453" s="539" t="s">
        <v>0</v>
      </c>
      <c r="B453" s="540"/>
      <c r="C453" s="540"/>
      <c r="D453" s="540"/>
      <c r="E453" s="540"/>
      <c r="F453" s="540"/>
      <c r="G453" s="541"/>
    </row>
    <row r="454" spans="1:8" hidden="1">
      <c r="A454" s="35" t="s">
        <v>2</v>
      </c>
      <c r="B454" s="36" t="s">
        <v>2</v>
      </c>
      <c r="C454" s="60">
        <v>250</v>
      </c>
      <c r="D454" s="60">
        <v>2000</v>
      </c>
      <c r="E454" s="60">
        <v>3500</v>
      </c>
      <c r="F454" s="262">
        <v>5000</v>
      </c>
      <c r="G454" s="262">
        <v>10000</v>
      </c>
    </row>
    <row r="455" spans="1:8" ht="14" hidden="1">
      <c r="A455" s="35">
        <v>18</v>
      </c>
      <c r="B455" s="36"/>
      <c r="C455" s="50">
        <f t="shared" ref="C455:G464" si="46">C6*$K$4</f>
        <v>3968.6400000000003</v>
      </c>
      <c r="D455" s="50">
        <f t="shared" si="46"/>
        <v>3477.3300000000004</v>
      </c>
      <c r="E455" s="50">
        <f t="shared" si="46"/>
        <v>2925.07</v>
      </c>
      <c r="F455" s="50">
        <f t="shared" si="46"/>
        <v>2536.58</v>
      </c>
      <c r="G455" s="50">
        <f t="shared" si="46"/>
        <v>1967.3600000000001</v>
      </c>
    </row>
    <row r="456" spans="1:8" ht="14" hidden="1">
      <c r="A456" s="35">
        <v>19</v>
      </c>
      <c r="B456" s="36"/>
      <c r="C456" s="50">
        <f t="shared" si="46"/>
        <v>3968.6400000000003</v>
      </c>
      <c r="D456" s="50">
        <f t="shared" si="46"/>
        <v>3477.3300000000004</v>
      </c>
      <c r="E456" s="50">
        <f t="shared" si="46"/>
        <v>2925.07</v>
      </c>
      <c r="F456" s="50">
        <f t="shared" si="46"/>
        <v>2536.58</v>
      </c>
      <c r="G456" s="50">
        <f t="shared" si="46"/>
        <v>1967.3600000000001</v>
      </c>
    </row>
    <row r="457" spans="1:8" ht="14" hidden="1">
      <c r="A457" s="35">
        <v>20</v>
      </c>
      <c r="B457" s="36"/>
      <c r="C457" s="50">
        <f t="shared" si="46"/>
        <v>3968.6400000000003</v>
      </c>
      <c r="D457" s="50">
        <f t="shared" si="46"/>
        <v>3477.3300000000004</v>
      </c>
      <c r="E457" s="50">
        <f t="shared" si="46"/>
        <v>2925.07</v>
      </c>
      <c r="F457" s="50">
        <f t="shared" si="46"/>
        <v>2536.58</v>
      </c>
      <c r="G457" s="50">
        <f t="shared" si="46"/>
        <v>1967.3600000000001</v>
      </c>
    </row>
    <row r="458" spans="1:8" ht="14" hidden="1">
      <c r="A458" s="35">
        <v>21</v>
      </c>
      <c r="B458" s="36"/>
      <c r="C458" s="50">
        <f t="shared" si="46"/>
        <v>3968.6400000000003</v>
      </c>
      <c r="D458" s="50">
        <f t="shared" si="46"/>
        <v>3477.3300000000004</v>
      </c>
      <c r="E458" s="50">
        <f t="shared" si="46"/>
        <v>2925.07</v>
      </c>
      <c r="F458" s="50">
        <f t="shared" si="46"/>
        <v>2536.58</v>
      </c>
      <c r="G458" s="50">
        <f t="shared" si="46"/>
        <v>1967.3600000000001</v>
      </c>
    </row>
    <row r="459" spans="1:8" ht="14" hidden="1">
      <c r="A459" s="35">
        <v>22</v>
      </c>
      <c r="B459" s="36"/>
      <c r="C459" s="50">
        <f t="shared" si="46"/>
        <v>3968.6400000000003</v>
      </c>
      <c r="D459" s="50">
        <f t="shared" si="46"/>
        <v>3477.3300000000004</v>
      </c>
      <c r="E459" s="50">
        <f t="shared" si="46"/>
        <v>2925.07</v>
      </c>
      <c r="F459" s="50">
        <f t="shared" si="46"/>
        <v>2536.58</v>
      </c>
      <c r="G459" s="50">
        <f t="shared" si="46"/>
        <v>1967.3600000000001</v>
      </c>
    </row>
    <row r="460" spans="1:8" ht="14" hidden="1">
      <c r="A460" s="35">
        <v>23</v>
      </c>
      <c r="B460" s="36"/>
      <c r="C460" s="50">
        <f t="shared" si="46"/>
        <v>3968.6400000000003</v>
      </c>
      <c r="D460" s="50">
        <f t="shared" si="46"/>
        <v>3477.3300000000004</v>
      </c>
      <c r="E460" s="50">
        <f t="shared" si="46"/>
        <v>2925.07</v>
      </c>
      <c r="F460" s="50">
        <f t="shared" si="46"/>
        <v>2536.58</v>
      </c>
      <c r="G460" s="50">
        <f t="shared" si="46"/>
        <v>1967.3600000000001</v>
      </c>
    </row>
    <row r="461" spans="1:8" ht="14" hidden="1">
      <c r="A461" s="35">
        <v>24</v>
      </c>
      <c r="B461" s="36"/>
      <c r="C461" s="50">
        <f t="shared" si="46"/>
        <v>3968.6400000000003</v>
      </c>
      <c r="D461" s="50">
        <f t="shared" si="46"/>
        <v>3477.3300000000004</v>
      </c>
      <c r="E461" s="50">
        <f t="shared" si="46"/>
        <v>2925.07</v>
      </c>
      <c r="F461" s="50">
        <f t="shared" si="46"/>
        <v>2536.58</v>
      </c>
      <c r="G461" s="50">
        <f t="shared" si="46"/>
        <v>1967.3600000000001</v>
      </c>
    </row>
    <row r="462" spans="1:8" ht="14" hidden="1">
      <c r="A462" s="35">
        <v>25</v>
      </c>
      <c r="B462" s="36"/>
      <c r="C462" s="50">
        <f t="shared" si="46"/>
        <v>4241.0600000000004</v>
      </c>
      <c r="D462" s="50">
        <f t="shared" si="46"/>
        <v>3717.42</v>
      </c>
      <c r="E462" s="50">
        <f t="shared" si="46"/>
        <v>3107.92</v>
      </c>
      <c r="F462" s="50">
        <f t="shared" si="46"/>
        <v>2695.05</v>
      </c>
      <c r="G462" s="50">
        <f t="shared" si="46"/>
        <v>2090.3200000000002</v>
      </c>
    </row>
    <row r="463" spans="1:8" ht="14" hidden="1">
      <c r="A463" s="35">
        <v>26</v>
      </c>
      <c r="B463" s="36"/>
      <c r="C463" s="50">
        <f t="shared" si="46"/>
        <v>4241.0600000000004</v>
      </c>
      <c r="D463" s="50">
        <f t="shared" si="46"/>
        <v>3717.42</v>
      </c>
      <c r="E463" s="50">
        <f t="shared" si="46"/>
        <v>3107.92</v>
      </c>
      <c r="F463" s="50">
        <f t="shared" si="46"/>
        <v>2695.05</v>
      </c>
      <c r="G463" s="50">
        <f t="shared" si="46"/>
        <v>2090.3200000000002</v>
      </c>
    </row>
    <row r="464" spans="1:8" ht="14" hidden="1">
      <c r="A464" s="35">
        <v>27</v>
      </c>
      <c r="B464" s="36"/>
      <c r="C464" s="50">
        <f t="shared" si="46"/>
        <v>4241.0600000000004</v>
      </c>
      <c r="D464" s="50">
        <f t="shared" si="46"/>
        <v>3717.42</v>
      </c>
      <c r="E464" s="50">
        <f t="shared" si="46"/>
        <v>3107.92</v>
      </c>
      <c r="F464" s="50">
        <f t="shared" si="46"/>
        <v>2695.05</v>
      </c>
      <c r="G464" s="50">
        <f t="shared" si="46"/>
        <v>2090.3200000000002</v>
      </c>
    </row>
    <row r="465" spans="1:7" ht="14" hidden="1">
      <c r="A465" s="35">
        <v>28</v>
      </c>
      <c r="B465" s="36"/>
      <c r="C465" s="50">
        <f t="shared" ref="C465:G474" si="47">C16*$K$4</f>
        <v>4241.0600000000004</v>
      </c>
      <c r="D465" s="50">
        <f t="shared" si="47"/>
        <v>3717.42</v>
      </c>
      <c r="E465" s="50">
        <f t="shared" si="47"/>
        <v>3107.92</v>
      </c>
      <c r="F465" s="50">
        <f t="shared" si="47"/>
        <v>2695.05</v>
      </c>
      <c r="G465" s="50">
        <f t="shared" si="47"/>
        <v>2090.3200000000002</v>
      </c>
    </row>
    <row r="466" spans="1:7" ht="14" hidden="1">
      <c r="A466" s="35">
        <v>29</v>
      </c>
      <c r="B466" s="36"/>
      <c r="C466" s="50">
        <f t="shared" si="47"/>
        <v>4241.0600000000004</v>
      </c>
      <c r="D466" s="50">
        <f t="shared" si="47"/>
        <v>3717.42</v>
      </c>
      <c r="E466" s="50">
        <f t="shared" si="47"/>
        <v>3107.92</v>
      </c>
      <c r="F466" s="50">
        <f t="shared" si="47"/>
        <v>2695.05</v>
      </c>
      <c r="G466" s="50">
        <f t="shared" si="47"/>
        <v>2090.3200000000002</v>
      </c>
    </row>
    <row r="467" spans="1:7" ht="14" hidden="1">
      <c r="A467" s="35">
        <v>30</v>
      </c>
      <c r="B467" s="36"/>
      <c r="C467" s="50">
        <f t="shared" si="47"/>
        <v>4717.5300000000007</v>
      </c>
      <c r="D467" s="50">
        <f t="shared" si="47"/>
        <v>4135.0600000000004</v>
      </c>
      <c r="E467" s="50">
        <f t="shared" si="47"/>
        <v>3430.1600000000003</v>
      </c>
      <c r="F467" s="50">
        <f t="shared" si="47"/>
        <v>2973.83</v>
      </c>
      <c r="G467" s="50">
        <f t="shared" si="47"/>
        <v>2307.09</v>
      </c>
    </row>
    <row r="468" spans="1:7" ht="14" hidden="1">
      <c r="A468" s="35">
        <v>31</v>
      </c>
      <c r="B468" s="36"/>
      <c r="C468" s="50">
        <f t="shared" si="47"/>
        <v>4717.5300000000007</v>
      </c>
      <c r="D468" s="50">
        <f t="shared" si="47"/>
        <v>4135.0600000000004</v>
      </c>
      <c r="E468" s="50">
        <f t="shared" si="47"/>
        <v>3430.1600000000003</v>
      </c>
      <c r="F468" s="50">
        <f t="shared" si="47"/>
        <v>2973.83</v>
      </c>
      <c r="G468" s="50">
        <f t="shared" si="47"/>
        <v>2307.09</v>
      </c>
    </row>
    <row r="469" spans="1:7" ht="14" hidden="1">
      <c r="A469" s="35">
        <v>32</v>
      </c>
      <c r="B469" s="36"/>
      <c r="C469" s="50">
        <f t="shared" si="47"/>
        <v>4717.5300000000007</v>
      </c>
      <c r="D469" s="50">
        <f t="shared" si="47"/>
        <v>4135.0600000000004</v>
      </c>
      <c r="E469" s="50">
        <f t="shared" si="47"/>
        <v>3430.1600000000003</v>
      </c>
      <c r="F469" s="50">
        <f t="shared" si="47"/>
        <v>2973.83</v>
      </c>
      <c r="G469" s="50">
        <f t="shared" si="47"/>
        <v>2307.09</v>
      </c>
    </row>
    <row r="470" spans="1:7" ht="14" hidden="1">
      <c r="A470" s="35">
        <v>33</v>
      </c>
      <c r="B470" s="36"/>
      <c r="C470" s="50">
        <f t="shared" si="47"/>
        <v>4717.5300000000007</v>
      </c>
      <c r="D470" s="50">
        <f t="shared" si="47"/>
        <v>4135.0600000000004</v>
      </c>
      <c r="E470" s="50">
        <f t="shared" si="47"/>
        <v>3430.1600000000003</v>
      </c>
      <c r="F470" s="50">
        <f t="shared" si="47"/>
        <v>2973.83</v>
      </c>
      <c r="G470" s="50">
        <f t="shared" si="47"/>
        <v>2307.09</v>
      </c>
    </row>
    <row r="471" spans="1:7" ht="14" hidden="1">
      <c r="A471" s="35">
        <v>34</v>
      </c>
      <c r="B471" s="36"/>
      <c r="C471" s="50">
        <f t="shared" si="47"/>
        <v>4717.5300000000007</v>
      </c>
      <c r="D471" s="50">
        <f t="shared" si="47"/>
        <v>4135.0600000000004</v>
      </c>
      <c r="E471" s="50">
        <f t="shared" si="47"/>
        <v>3430.1600000000003</v>
      </c>
      <c r="F471" s="50">
        <f t="shared" si="47"/>
        <v>2973.83</v>
      </c>
      <c r="G471" s="50">
        <f t="shared" si="47"/>
        <v>2307.09</v>
      </c>
    </row>
    <row r="472" spans="1:7" ht="14" hidden="1">
      <c r="A472" s="35">
        <v>35</v>
      </c>
      <c r="B472" s="36"/>
      <c r="C472" s="50">
        <f t="shared" si="47"/>
        <v>5266.6100000000006</v>
      </c>
      <c r="D472" s="50">
        <f t="shared" si="47"/>
        <v>4616.3</v>
      </c>
      <c r="E472" s="50">
        <f t="shared" si="47"/>
        <v>3808.05</v>
      </c>
      <c r="F472" s="50">
        <f t="shared" si="47"/>
        <v>3301.3700000000003</v>
      </c>
      <c r="G472" s="50">
        <f t="shared" si="47"/>
        <v>2560.4300000000003</v>
      </c>
    </row>
    <row r="473" spans="1:7" ht="14" hidden="1">
      <c r="A473" s="35">
        <v>36</v>
      </c>
      <c r="B473" s="36"/>
      <c r="C473" s="50">
        <f t="shared" si="47"/>
        <v>5266.6100000000006</v>
      </c>
      <c r="D473" s="50">
        <f t="shared" si="47"/>
        <v>4616.3</v>
      </c>
      <c r="E473" s="50">
        <f t="shared" si="47"/>
        <v>3808.05</v>
      </c>
      <c r="F473" s="50">
        <f t="shared" si="47"/>
        <v>3301.3700000000003</v>
      </c>
      <c r="G473" s="50">
        <f t="shared" si="47"/>
        <v>2560.4300000000003</v>
      </c>
    </row>
    <row r="474" spans="1:7" ht="14" hidden="1">
      <c r="A474" s="35">
        <v>37</v>
      </c>
      <c r="B474" s="36"/>
      <c r="C474" s="50">
        <f t="shared" si="47"/>
        <v>5266.6100000000006</v>
      </c>
      <c r="D474" s="50">
        <f t="shared" si="47"/>
        <v>4616.3</v>
      </c>
      <c r="E474" s="50">
        <f t="shared" si="47"/>
        <v>3808.05</v>
      </c>
      <c r="F474" s="50">
        <f t="shared" si="47"/>
        <v>3301.3700000000003</v>
      </c>
      <c r="G474" s="50">
        <f t="shared" si="47"/>
        <v>2560.4300000000003</v>
      </c>
    </row>
    <row r="475" spans="1:7" ht="14" hidden="1">
      <c r="A475" s="35">
        <v>38</v>
      </c>
      <c r="B475" s="36"/>
      <c r="C475" s="50">
        <f t="shared" ref="C475:G484" si="48">C26*$K$4</f>
        <v>5266.6100000000006</v>
      </c>
      <c r="D475" s="50">
        <f t="shared" si="48"/>
        <v>4616.3</v>
      </c>
      <c r="E475" s="50">
        <f t="shared" si="48"/>
        <v>3808.05</v>
      </c>
      <c r="F475" s="50">
        <f t="shared" si="48"/>
        <v>3301.3700000000003</v>
      </c>
      <c r="G475" s="50">
        <f t="shared" si="48"/>
        <v>2560.4300000000003</v>
      </c>
    </row>
    <row r="476" spans="1:7" ht="14" hidden="1">
      <c r="A476" s="35">
        <v>39</v>
      </c>
      <c r="B476" s="36"/>
      <c r="C476" s="50">
        <f t="shared" si="48"/>
        <v>5266.6100000000006</v>
      </c>
      <c r="D476" s="50">
        <f t="shared" si="48"/>
        <v>4616.3</v>
      </c>
      <c r="E476" s="50">
        <f t="shared" si="48"/>
        <v>3808.05</v>
      </c>
      <c r="F476" s="50">
        <f t="shared" si="48"/>
        <v>3301.3700000000003</v>
      </c>
      <c r="G476" s="50">
        <f t="shared" si="48"/>
        <v>2560.4300000000003</v>
      </c>
    </row>
    <row r="477" spans="1:7" ht="14" hidden="1">
      <c r="A477" s="35">
        <v>40</v>
      </c>
      <c r="B477" s="36"/>
      <c r="C477" s="50">
        <f t="shared" si="48"/>
        <v>5901.02</v>
      </c>
      <c r="D477" s="50">
        <f t="shared" si="48"/>
        <v>5171.21</v>
      </c>
      <c r="E477" s="50">
        <f t="shared" si="48"/>
        <v>4246.8900000000003</v>
      </c>
      <c r="F477" s="50">
        <f t="shared" si="48"/>
        <v>3682.44</v>
      </c>
      <c r="G477" s="50">
        <f t="shared" si="48"/>
        <v>2856.17</v>
      </c>
    </row>
    <row r="478" spans="1:7" ht="14" hidden="1">
      <c r="A478" s="35">
        <v>41</v>
      </c>
      <c r="B478" s="36"/>
      <c r="C478" s="50">
        <f t="shared" si="48"/>
        <v>5901.02</v>
      </c>
      <c r="D478" s="50">
        <f t="shared" si="48"/>
        <v>5171.21</v>
      </c>
      <c r="E478" s="50">
        <f t="shared" si="48"/>
        <v>4246.8900000000003</v>
      </c>
      <c r="F478" s="50">
        <f t="shared" si="48"/>
        <v>3682.44</v>
      </c>
      <c r="G478" s="50">
        <f t="shared" si="48"/>
        <v>2856.17</v>
      </c>
    </row>
    <row r="479" spans="1:7" ht="14" hidden="1">
      <c r="A479" s="35">
        <v>42</v>
      </c>
      <c r="B479" s="36"/>
      <c r="C479" s="50">
        <f t="shared" si="48"/>
        <v>5901.02</v>
      </c>
      <c r="D479" s="50">
        <f t="shared" si="48"/>
        <v>5171.21</v>
      </c>
      <c r="E479" s="50">
        <f t="shared" si="48"/>
        <v>4246.8900000000003</v>
      </c>
      <c r="F479" s="50">
        <f t="shared" si="48"/>
        <v>3682.44</v>
      </c>
      <c r="G479" s="50">
        <f t="shared" si="48"/>
        <v>2856.17</v>
      </c>
    </row>
    <row r="480" spans="1:7" ht="14" hidden="1">
      <c r="A480" s="35">
        <v>43</v>
      </c>
      <c r="B480" s="36"/>
      <c r="C480" s="50">
        <f t="shared" si="48"/>
        <v>5901.02</v>
      </c>
      <c r="D480" s="50">
        <f t="shared" si="48"/>
        <v>5171.21</v>
      </c>
      <c r="E480" s="50">
        <f t="shared" si="48"/>
        <v>4246.8900000000003</v>
      </c>
      <c r="F480" s="50">
        <f t="shared" si="48"/>
        <v>3682.44</v>
      </c>
      <c r="G480" s="50">
        <f t="shared" si="48"/>
        <v>2856.17</v>
      </c>
    </row>
    <row r="481" spans="1:7" ht="14" hidden="1">
      <c r="A481" s="35">
        <v>44</v>
      </c>
      <c r="B481" s="36"/>
      <c r="C481" s="50">
        <f t="shared" si="48"/>
        <v>5901.02</v>
      </c>
      <c r="D481" s="50">
        <f t="shared" si="48"/>
        <v>5171.21</v>
      </c>
      <c r="E481" s="50">
        <f t="shared" si="48"/>
        <v>4246.8900000000003</v>
      </c>
      <c r="F481" s="50">
        <f t="shared" si="48"/>
        <v>3682.44</v>
      </c>
      <c r="G481" s="50">
        <f t="shared" si="48"/>
        <v>2856.17</v>
      </c>
    </row>
    <row r="482" spans="1:7" ht="14" hidden="1">
      <c r="A482" s="35">
        <v>45</v>
      </c>
      <c r="B482" s="36"/>
      <c r="C482" s="50">
        <f t="shared" si="48"/>
        <v>6602.7400000000007</v>
      </c>
      <c r="D482" s="50">
        <f t="shared" si="48"/>
        <v>5788.13</v>
      </c>
      <c r="E482" s="50">
        <f t="shared" si="48"/>
        <v>4739.26</v>
      </c>
      <c r="F482" s="50">
        <f t="shared" si="48"/>
        <v>4109.62</v>
      </c>
      <c r="G482" s="50">
        <f t="shared" si="48"/>
        <v>3187.42</v>
      </c>
    </row>
    <row r="483" spans="1:7" ht="14" hidden="1">
      <c r="A483" s="35">
        <v>46</v>
      </c>
      <c r="B483" s="36"/>
      <c r="C483" s="50">
        <f t="shared" si="48"/>
        <v>6602.7400000000007</v>
      </c>
      <c r="D483" s="50">
        <f t="shared" si="48"/>
        <v>5788.13</v>
      </c>
      <c r="E483" s="50">
        <f t="shared" si="48"/>
        <v>4739.26</v>
      </c>
      <c r="F483" s="50">
        <f t="shared" si="48"/>
        <v>4109.62</v>
      </c>
      <c r="G483" s="50">
        <f t="shared" si="48"/>
        <v>3187.42</v>
      </c>
    </row>
    <row r="484" spans="1:7" ht="14" hidden="1">
      <c r="A484" s="35">
        <v>47</v>
      </c>
      <c r="B484" s="36"/>
      <c r="C484" s="50">
        <f t="shared" si="48"/>
        <v>6602.7400000000007</v>
      </c>
      <c r="D484" s="50">
        <f t="shared" si="48"/>
        <v>5788.13</v>
      </c>
      <c r="E484" s="50">
        <f t="shared" si="48"/>
        <v>4739.26</v>
      </c>
      <c r="F484" s="50">
        <f t="shared" si="48"/>
        <v>4109.62</v>
      </c>
      <c r="G484" s="50">
        <f t="shared" si="48"/>
        <v>3187.42</v>
      </c>
    </row>
    <row r="485" spans="1:7" ht="14" hidden="1">
      <c r="A485" s="35">
        <v>48</v>
      </c>
      <c r="B485" s="36"/>
      <c r="C485" s="50">
        <f t="shared" ref="C485:G494" si="49">C36*$K$4</f>
        <v>6602.7400000000007</v>
      </c>
      <c r="D485" s="50">
        <f t="shared" si="49"/>
        <v>5788.13</v>
      </c>
      <c r="E485" s="50">
        <f t="shared" si="49"/>
        <v>4739.26</v>
      </c>
      <c r="F485" s="50">
        <f t="shared" si="49"/>
        <v>4109.62</v>
      </c>
      <c r="G485" s="50">
        <f t="shared" si="49"/>
        <v>3187.42</v>
      </c>
    </row>
    <row r="486" spans="1:7" ht="14" hidden="1">
      <c r="A486" s="35">
        <v>49</v>
      </c>
      <c r="B486" s="36"/>
      <c r="C486" s="50">
        <f t="shared" si="49"/>
        <v>6602.7400000000007</v>
      </c>
      <c r="D486" s="50">
        <f t="shared" si="49"/>
        <v>5788.13</v>
      </c>
      <c r="E486" s="50">
        <f t="shared" si="49"/>
        <v>4739.26</v>
      </c>
      <c r="F486" s="50">
        <f t="shared" si="49"/>
        <v>4109.62</v>
      </c>
      <c r="G486" s="50">
        <f t="shared" si="49"/>
        <v>3187.42</v>
      </c>
    </row>
    <row r="487" spans="1:7" ht="14" hidden="1">
      <c r="A487" s="35">
        <v>50</v>
      </c>
      <c r="B487" s="36"/>
      <c r="C487" s="50">
        <f t="shared" si="49"/>
        <v>7396.1500000000005</v>
      </c>
      <c r="D487" s="50">
        <f t="shared" si="49"/>
        <v>6482.96</v>
      </c>
      <c r="E487" s="50">
        <f t="shared" si="49"/>
        <v>5294.7</v>
      </c>
      <c r="F487" s="50">
        <f t="shared" si="49"/>
        <v>4590.8600000000006</v>
      </c>
      <c r="G487" s="50">
        <f t="shared" si="49"/>
        <v>3561.07</v>
      </c>
    </row>
    <row r="488" spans="1:7" ht="14" hidden="1">
      <c r="A488" s="35">
        <v>51</v>
      </c>
      <c r="B488" s="36"/>
      <c r="C488" s="50">
        <f t="shared" si="49"/>
        <v>7396.1500000000005</v>
      </c>
      <c r="D488" s="50">
        <f t="shared" si="49"/>
        <v>6482.96</v>
      </c>
      <c r="E488" s="50">
        <f t="shared" si="49"/>
        <v>5294.7</v>
      </c>
      <c r="F488" s="50">
        <f t="shared" si="49"/>
        <v>4590.8600000000006</v>
      </c>
      <c r="G488" s="50">
        <f t="shared" si="49"/>
        <v>3561.07</v>
      </c>
    </row>
    <row r="489" spans="1:7" ht="14" hidden="1">
      <c r="A489" s="35">
        <v>52</v>
      </c>
      <c r="B489" s="36"/>
      <c r="C489" s="50">
        <f t="shared" si="49"/>
        <v>7396.1500000000005</v>
      </c>
      <c r="D489" s="50">
        <f t="shared" si="49"/>
        <v>6482.96</v>
      </c>
      <c r="E489" s="50">
        <f t="shared" si="49"/>
        <v>5294.7</v>
      </c>
      <c r="F489" s="50">
        <f t="shared" si="49"/>
        <v>4590.8600000000006</v>
      </c>
      <c r="G489" s="50">
        <f t="shared" si="49"/>
        <v>3561.07</v>
      </c>
    </row>
    <row r="490" spans="1:7" ht="14" hidden="1">
      <c r="A490" s="35">
        <v>53</v>
      </c>
      <c r="B490" s="36"/>
      <c r="C490" s="50">
        <f t="shared" si="49"/>
        <v>7396.1500000000005</v>
      </c>
      <c r="D490" s="50">
        <f t="shared" si="49"/>
        <v>6482.96</v>
      </c>
      <c r="E490" s="50">
        <f t="shared" si="49"/>
        <v>5294.7</v>
      </c>
      <c r="F490" s="50">
        <f t="shared" si="49"/>
        <v>4590.8600000000006</v>
      </c>
      <c r="G490" s="50">
        <f t="shared" si="49"/>
        <v>3561.07</v>
      </c>
    </row>
    <row r="491" spans="1:7" ht="14" hidden="1">
      <c r="A491" s="35">
        <v>54</v>
      </c>
      <c r="B491" s="37"/>
      <c r="C491" s="50">
        <f t="shared" si="49"/>
        <v>7396.1500000000005</v>
      </c>
      <c r="D491" s="50">
        <f t="shared" si="49"/>
        <v>6482.96</v>
      </c>
      <c r="E491" s="50">
        <f t="shared" si="49"/>
        <v>5294.7</v>
      </c>
      <c r="F491" s="50">
        <f t="shared" si="49"/>
        <v>4590.8600000000006</v>
      </c>
      <c r="G491" s="50">
        <f t="shared" si="49"/>
        <v>3561.07</v>
      </c>
    </row>
    <row r="492" spans="1:7" ht="14" hidden="1">
      <c r="A492" s="35">
        <v>55</v>
      </c>
      <c r="B492" s="37"/>
      <c r="C492" s="50">
        <f t="shared" si="49"/>
        <v>8269.0600000000013</v>
      </c>
      <c r="D492" s="50">
        <f t="shared" si="49"/>
        <v>7248.2800000000007</v>
      </c>
      <c r="E492" s="50">
        <f t="shared" si="49"/>
        <v>5911.62</v>
      </c>
      <c r="F492" s="50">
        <f t="shared" si="49"/>
        <v>5126.16</v>
      </c>
      <c r="G492" s="50">
        <f t="shared" si="49"/>
        <v>3976.0600000000004</v>
      </c>
    </row>
    <row r="493" spans="1:7" ht="14" hidden="1">
      <c r="A493" s="35">
        <v>56</v>
      </c>
      <c r="B493" s="37"/>
      <c r="C493" s="50">
        <f t="shared" si="49"/>
        <v>8269.0600000000013</v>
      </c>
      <c r="D493" s="50">
        <f t="shared" si="49"/>
        <v>7248.2800000000007</v>
      </c>
      <c r="E493" s="50">
        <f t="shared" si="49"/>
        <v>5911.62</v>
      </c>
      <c r="F493" s="50">
        <f t="shared" si="49"/>
        <v>5126.16</v>
      </c>
      <c r="G493" s="50">
        <f t="shared" si="49"/>
        <v>3976.0600000000004</v>
      </c>
    </row>
    <row r="494" spans="1:7" ht="14" hidden="1">
      <c r="A494" s="35">
        <v>57</v>
      </c>
      <c r="B494" s="37"/>
      <c r="C494" s="50">
        <f t="shared" si="49"/>
        <v>8269.0600000000013</v>
      </c>
      <c r="D494" s="50">
        <f t="shared" si="49"/>
        <v>7248.2800000000007</v>
      </c>
      <c r="E494" s="50">
        <f t="shared" si="49"/>
        <v>5911.62</v>
      </c>
      <c r="F494" s="50">
        <f t="shared" si="49"/>
        <v>5126.16</v>
      </c>
      <c r="G494" s="50">
        <f t="shared" si="49"/>
        <v>3976.0600000000004</v>
      </c>
    </row>
    <row r="495" spans="1:7" ht="14" hidden="1">
      <c r="A495" s="35">
        <v>58</v>
      </c>
      <c r="B495" s="37"/>
      <c r="C495" s="50">
        <f t="shared" ref="C495:G504" si="50">C46*$K$4</f>
        <v>8269.0600000000013</v>
      </c>
      <c r="D495" s="50">
        <f t="shared" si="50"/>
        <v>7248.2800000000007</v>
      </c>
      <c r="E495" s="50">
        <f t="shared" si="50"/>
        <v>5911.62</v>
      </c>
      <c r="F495" s="50">
        <f t="shared" si="50"/>
        <v>5126.16</v>
      </c>
      <c r="G495" s="50">
        <f t="shared" si="50"/>
        <v>3976.0600000000004</v>
      </c>
    </row>
    <row r="496" spans="1:7" ht="14" hidden="1">
      <c r="A496" s="35">
        <v>59</v>
      </c>
      <c r="B496" s="37"/>
      <c r="C496" s="50">
        <f t="shared" si="50"/>
        <v>8269.0600000000013</v>
      </c>
      <c r="D496" s="50">
        <f t="shared" si="50"/>
        <v>7248.2800000000007</v>
      </c>
      <c r="E496" s="50">
        <f t="shared" si="50"/>
        <v>5911.62</v>
      </c>
      <c r="F496" s="50">
        <f t="shared" si="50"/>
        <v>5126.16</v>
      </c>
      <c r="G496" s="50">
        <f t="shared" si="50"/>
        <v>3976.0600000000004</v>
      </c>
    </row>
    <row r="497" spans="1:7" ht="14" hidden="1">
      <c r="A497" s="35">
        <v>60</v>
      </c>
      <c r="B497" s="37"/>
      <c r="C497" s="50">
        <f t="shared" si="50"/>
        <v>8850.4700000000012</v>
      </c>
      <c r="D497" s="50">
        <f t="shared" si="50"/>
        <v>7757.0800000000008</v>
      </c>
      <c r="E497" s="50">
        <f t="shared" si="50"/>
        <v>6321.84</v>
      </c>
      <c r="F497" s="50">
        <f t="shared" si="50"/>
        <v>5482.85</v>
      </c>
      <c r="G497" s="50">
        <f t="shared" si="50"/>
        <v>4252.1900000000005</v>
      </c>
    </row>
    <row r="498" spans="1:7" ht="14" hidden="1">
      <c r="A498" s="35">
        <v>61</v>
      </c>
      <c r="B498" s="37"/>
      <c r="C498" s="50">
        <f t="shared" si="50"/>
        <v>9862.77</v>
      </c>
      <c r="D498" s="50">
        <f t="shared" si="50"/>
        <v>8644.83</v>
      </c>
      <c r="E498" s="50">
        <f t="shared" si="50"/>
        <v>7041.05</v>
      </c>
      <c r="F498" s="50">
        <f t="shared" si="50"/>
        <v>6105.6</v>
      </c>
      <c r="G498" s="50">
        <f t="shared" si="50"/>
        <v>4735.55</v>
      </c>
    </row>
    <row r="499" spans="1:7" ht="14" hidden="1">
      <c r="A499" s="35">
        <v>62</v>
      </c>
      <c r="B499" s="37"/>
      <c r="C499" s="50">
        <f t="shared" si="50"/>
        <v>10957.75</v>
      </c>
      <c r="D499" s="50">
        <f t="shared" si="50"/>
        <v>9605.19</v>
      </c>
      <c r="E499" s="50">
        <f t="shared" si="50"/>
        <v>7820.68</v>
      </c>
      <c r="F499" s="50">
        <f t="shared" si="50"/>
        <v>6781.35</v>
      </c>
      <c r="G499" s="50">
        <f t="shared" si="50"/>
        <v>5259.1900000000005</v>
      </c>
    </row>
    <row r="500" spans="1:7" ht="14" hidden="1">
      <c r="A500" s="35">
        <v>63</v>
      </c>
      <c r="B500" s="37"/>
      <c r="C500" s="50">
        <f t="shared" si="50"/>
        <v>12135.94</v>
      </c>
      <c r="D500" s="50">
        <f t="shared" si="50"/>
        <v>10637.630000000001</v>
      </c>
      <c r="E500" s="50">
        <f t="shared" si="50"/>
        <v>8661.26</v>
      </c>
      <c r="F500" s="50">
        <f t="shared" si="50"/>
        <v>7510.1</v>
      </c>
      <c r="G500" s="50">
        <f t="shared" si="50"/>
        <v>5825.2300000000005</v>
      </c>
    </row>
    <row r="501" spans="1:7" ht="14" hidden="1">
      <c r="A501" s="35">
        <v>64</v>
      </c>
      <c r="B501" s="37"/>
      <c r="C501" s="50">
        <f t="shared" si="50"/>
        <v>13397.34</v>
      </c>
      <c r="D501" s="50">
        <f t="shared" si="50"/>
        <v>11742.150000000001</v>
      </c>
      <c r="E501" s="50">
        <f t="shared" si="50"/>
        <v>9562.26</v>
      </c>
      <c r="F501" s="50">
        <f t="shared" si="50"/>
        <v>8291.85</v>
      </c>
      <c r="G501" s="50">
        <f t="shared" si="50"/>
        <v>6431.02</v>
      </c>
    </row>
    <row r="502" spans="1:7" ht="14" hidden="1">
      <c r="A502" s="35">
        <v>65</v>
      </c>
      <c r="B502" s="37"/>
      <c r="C502" s="50">
        <f t="shared" si="50"/>
        <v>14739.83</v>
      </c>
      <c r="D502" s="50">
        <f t="shared" si="50"/>
        <v>12919.28</v>
      </c>
      <c r="E502" s="50">
        <f t="shared" si="50"/>
        <v>10524.74</v>
      </c>
      <c r="F502" s="50">
        <f t="shared" si="50"/>
        <v>9126.07</v>
      </c>
      <c r="G502" s="50">
        <f t="shared" si="50"/>
        <v>7078.1500000000005</v>
      </c>
    </row>
    <row r="503" spans="1:7" ht="14" hidden="1">
      <c r="A503" s="35">
        <v>66</v>
      </c>
      <c r="B503" s="37"/>
      <c r="C503" s="50">
        <f t="shared" si="50"/>
        <v>16165.53</v>
      </c>
      <c r="D503" s="50">
        <f t="shared" si="50"/>
        <v>14169.02</v>
      </c>
      <c r="E503" s="50">
        <f t="shared" si="50"/>
        <v>11549.230000000001</v>
      </c>
      <c r="F503" s="50">
        <f t="shared" si="50"/>
        <v>10014.35</v>
      </c>
      <c r="G503" s="50">
        <f t="shared" si="50"/>
        <v>7766.09</v>
      </c>
    </row>
    <row r="504" spans="1:7" ht="14" hidden="1">
      <c r="A504" s="35">
        <v>67</v>
      </c>
      <c r="B504" s="37"/>
      <c r="C504" s="50">
        <f t="shared" si="50"/>
        <v>17674.440000000002</v>
      </c>
      <c r="D504" s="50">
        <f t="shared" si="50"/>
        <v>15491.37</v>
      </c>
      <c r="E504" s="50">
        <f t="shared" si="50"/>
        <v>12633.61</v>
      </c>
      <c r="F504" s="50">
        <f t="shared" si="50"/>
        <v>10954.57</v>
      </c>
      <c r="G504" s="50">
        <f t="shared" si="50"/>
        <v>8495.9</v>
      </c>
    </row>
    <row r="505" spans="1:7" ht="14" hidden="1">
      <c r="A505" s="35">
        <v>68</v>
      </c>
      <c r="B505" s="37"/>
      <c r="C505" s="50">
        <f t="shared" ref="C505:G514" si="51">C56*$K$4</f>
        <v>19264.97</v>
      </c>
      <c r="D505" s="50">
        <f t="shared" si="51"/>
        <v>16885.8</v>
      </c>
      <c r="E505" s="50">
        <f t="shared" si="51"/>
        <v>13778.41</v>
      </c>
      <c r="F505" s="50">
        <f t="shared" si="51"/>
        <v>11947.26</v>
      </c>
      <c r="G505" s="50">
        <f t="shared" si="51"/>
        <v>9265.4600000000009</v>
      </c>
    </row>
    <row r="506" spans="1:7" ht="14" hidden="1">
      <c r="A506" s="35">
        <v>69</v>
      </c>
      <c r="B506" s="37"/>
      <c r="C506" s="50">
        <f t="shared" si="51"/>
        <v>20939.240000000002</v>
      </c>
      <c r="D506" s="50">
        <f t="shared" si="51"/>
        <v>18353.370000000003</v>
      </c>
      <c r="E506" s="50">
        <f t="shared" si="51"/>
        <v>14984.69</v>
      </c>
      <c r="F506" s="50">
        <f t="shared" si="51"/>
        <v>12994.01</v>
      </c>
      <c r="G506" s="50">
        <f t="shared" si="51"/>
        <v>10076.890000000001</v>
      </c>
    </row>
    <row r="507" spans="1:7" ht="14" hidden="1">
      <c r="A507" s="35">
        <v>70</v>
      </c>
      <c r="B507" s="37"/>
      <c r="C507" s="50">
        <f t="shared" si="51"/>
        <v>22694.600000000002</v>
      </c>
      <c r="D507" s="50">
        <f t="shared" si="51"/>
        <v>19891.960000000003</v>
      </c>
      <c r="E507" s="50">
        <f t="shared" si="51"/>
        <v>16251.390000000001</v>
      </c>
      <c r="F507" s="50">
        <f t="shared" si="51"/>
        <v>14091.640000000001</v>
      </c>
      <c r="G507" s="50">
        <f t="shared" si="51"/>
        <v>10929.130000000001</v>
      </c>
    </row>
    <row r="508" spans="1:7" ht="14" hidden="1">
      <c r="A508" s="35">
        <v>71</v>
      </c>
      <c r="B508" s="37"/>
      <c r="C508" s="50">
        <f t="shared" si="51"/>
        <v>24534.760000000002</v>
      </c>
      <c r="D508" s="50">
        <f t="shared" si="51"/>
        <v>21504.75</v>
      </c>
      <c r="E508" s="50">
        <f t="shared" si="51"/>
        <v>17579.57</v>
      </c>
      <c r="F508" s="50">
        <f t="shared" si="51"/>
        <v>15243.86</v>
      </c>
      <c r="G508" s="50">
        <f t="shared" si="51"/>
        <v>11821.650000000001</v>
      </c>
    </row>
    <row r="509" spans="1:7" ht="14" hidden="1">
      <c r="A509" s="35">
        <v>72</v>
      </c>
      <c r="B509" s="37"/>
      <c r="C509" s="50">
        <f t="shared" si="51"/>
        <v>26454.95</v>
      </c>
      <c r="D509" s="50">
        <f t="shared" si="51"/>
        <v>23188.560000000001</v>
      </c>
      <c r="E509" s="50">
        <f t="shared" si="51"/>
        <v>18969.760000000002</v>
      </c>
      <c r="F509" s="50">
        <f t="shared" si="51"/>
        <v>16448.55</v>
      </c>
      <c r="G509" s="50">
        <f t="shared" si="51"/>
        <v>12756.570000000002</v>
      </c>
    </row>
    <row r="510" spans="1:7" ht="14" hidden="1">
      <c r="A510" s="35">
        <v>73</v>
      </c>
      <c r="B510" s="37"/>
      <c r="C510" s="50">
        <f t="shared" si="51"/>
        <v>28459.940000000002</v>
      </c>
      <c r="D510" s="50">
        <f t="shared" si="51"/>
        <v>24946.04</v>
      </c>
      <c r="E510" s="50">
        <f t="shared" si="51"/>
        <v>20418.25</v>
      </c>
      <c r="F510" s="50">
        <f t="shared" si="51"/>
        <v>17704.650000000001</v>
      </c>
      <c r="G510" s="50">
        <f t="shared" si="51"/>
        <v>13730.710000000001</v>
      </c>
    </row>
    <row r="511" spans="1:7" ht="14" hidden="1">
      <c r="A511" s="35">
        <v>74</v>
      </c>
      <c r="B511" s="37"/>
      <c r="C511" s="50">
        <f t="shared" si="51"/>
        <v>30547.08</v>
      </c>
      <c r="D511" s="50">
        <f t="shared" si="51"/>
        <v>26775.600000000002</v>
      </c>
      <c r="E511" s="50">
        <f t="shared" si="51"/>
        <v>21929.280000000002</v>
      </c>
      <c r="F511" s="50">
        <f t="shared" si="51"/>
        <v>19014.810000000001</v>
      </c>
      <c r="G511" s="50">
        <f t="shared" si="51"/>
        <v>14746.720000000001</v>
      </c>
    </row>
    <row r="512" spans="1:7" ht="14" hidden="1">
      <c r="A512" s="35">
        <v>75</v>
      </c>
      <c r="B512" s="37"/>
      <c r="C512" s="50">
        <f t="shared" si="51"/>
        <v>32716.370000000003</v>
      </c>
      <c r="D512" s="50">
        <f t="shared" si="51"/>
        <v>28676.710000000003</v>
      </c>
      <c r="E512" s="50">
        <f t="shared" si="51"/>
        <v>23501.260000000002</v>
      </c>
      <c r="F512" s="50">
        <f t="shared" si="51"/>
        <v>20377.97</v>
      </c>
      <c r="G512" s="50">
        <f t="shared" si="51"/>
        <v>15804.070000000002</v>
      </c>
    </row>
    <row r="513" spans="1:8" ht="14" hidden="1">
      <c r="A513" s="35">
        <v>76</v>
      </c>
      <c r="B513" s="37"/>
      <c r="C513" s="50">
        <f t="shared" si="51"/>
        <v>32716.370000000003</v>
      </c>
      <c r="D513" s="50">
        <f t="shared" si="51"/>
        <v>28676.710000000003</v>
      </c>
      <c r="E513" s="50">
        <f t="shared" si="51"/>
        <v>23501.260000000002</v>
      </c>
      <c r="F513" s="50">
        <f t="shared" si="51"/>
        <v>20377.97</v>
      </c>
      <c r="G513" s="50">
        <f t="shared" si="51"/>
        <v>15804.070000000002</v>
      </c>
    </row>
    <row r="514" spans="1:8" ht="14" hidden="1">
      <c r="A514" s="35">
        <v>77</v>
      </c>
      <c r="B514" s="37"/>
      <c r="C514" s="50">
        <f t="shared" si="51"/>
        <v>32716.370000000003</v>
      </c>
      <c r="D514" s="50">
        <f t="shared" si="51"/>
        <v>28676.710000000003</v>
      </c>
      <c r="E514" s="50">
        <f t="shared" si="51"/>
        <v>23501.260000000002</v>
      </c>
      <c r="F514" s="50">
        <f t="shared" si="51"/>
        <v>20377.97</v>
      </c>
      <c r="G514" s="50">
        <f t="shared" si="51"/>
        <v>15804.070000000002</v>
      </c>
    </row>
    <row r="515" spans="1:8" ht="14" hidden="1">
      <c r="A515" s="35">
        <v>78</v>
      </c>
      <c r="B515" s="37"/>
      <c r="C515" s="50">
        <f t="shared" ref="C515:G524" si="52">C66*$K$4</f>
        <v>32716.370000000003</v>
      </c>
      <c r="D515" s="50">
        <f t="shared" si="52"/>
        <v>28676.710000000003</v>
      </c>
      <c r="E515" s="50">
        <f t="shared" si="52"/>
        <v>23501.260000000002</v>
      </c>
      <c r="F515" s="50">
        <f t="shared" si="52"/>
        <v>20377.97</v>
      </c>
      <c r="G515" s="50">
        <f t="shared" si="52"/>
        <v>15804.070000000002</v>
      </c>
    </row>
    <row r="516" spans="1:8" ht="14" hidden="1">
      <c r="A516" s="35">
        <v>79</v>
      </c>
      <c r="B516" s="37"/>
      <c r="C516" s="50">
        <f t="shared" si="52"/>
        <v>32716.370000000003</v>
      </c>
      <c r="D516" s="50">
        <f t="shared" si="52"/>
        <v>28676.710000000003</v>
      </c>
      <c r="E516" s="50">
        <f t="shared" si="52"/>
        <v>23501.260000000002</v>
      </c>
      <c r="F516" s="50">
        <f t="shared" si="52"/>
        <v>20377.97</v>
      </c>
      <c r="G516" s="50">
        <f t="shared" si="52"/>
        <v>15804.070000000002</v>
      </c>
    </row>
    <row r="517" spans="1:8" ht="14" hidden="1">
      <c r="A517" s="35">
        <v>80</v>
      </c>
      <c r="B517" s="37"/>
      <c r="C517" s="50">
        <f t="shared" si="52"/>
        <v>32716.370000000003</v>
      </c>
      <c r="D517" s="50">
        <f t="shared" si="52"/>
        <v>28676.710000000003</v>
      </c>
      <c r="E517" s="50">
        <f t="shared" si="52"/>
        <v>23501.260000000002</v>
      </c>
      <c r="F517" s="50">
        <f t="shared" si="52"/>
        <v>20377.97</v>
      </c>
      <c r="G517" s="50">
        <f t="shared" si="52"/>
        <v>15804.070000000002</v>
      </c>
    </row>
    <row r="518" spans="1:8" ht="14" hidden="1">
      <c r="A518" s="35">
        <v>81</v>
      </c>
      <c r="B518" s="37"/>
      <c r="C518" s="50">
        <f t="shared" si="52"/>
        <v>32716.370000000003</v>
      </c>
      <c r="D518" s="50">
        <f t="shared" si="52"/>
        <v>28676.710000000003</v>
      </c>
      <c r="E518" s="50">
        <f t="shared" si="52"/>
        <v>23501.260000000002</v>
      </c>
      <c r="F518" s="50">
        <f t="shared" si="52"/>
        <v>20377.97</v>
      </c>
      <c r="G518" s="50">
        <f t="shared" si="52"/>
        <v>15804.070000000002</v>
      </c>
    </row>
    <row r="519" spans="1:8" ht="14" hidden="1">
      <c r="A519" s="35">
        <v>82</v>
      </c>
      <c r="B519" s="37"/>
      <c r="C519" s="50">
        <f t="shared" si="52"/>
        <v>32716.370000000003</v>
      </c>
      <c r="D519" s="50">
        <f t="shared" si="52"/>
        <v>28676.710000000003</v>
      </c>
      <c r="E519" s="50">
        <f t="shared" si="52"/>
        <v>23501.260000000002</v>
      </c>
      <c r="F519" s="50">
        <f t="shared" si="52"/>
        <v>20377.97</v>
      </c>
      <c r="G519" s="50">
        <f t="shared" si="52"/>
        <v>15804.070000000002</v>
      </c>
    </row>
    <row r="520" spans="1:8" ht="14" hidden="1">
      <c r="A520" s="35">
        <v>83</v>
      </c>
      <c r="B520" s="37"/>
      <c r="C520" s="50">
        <f t="shared" si="52"/>
        <v>32716.370000000003</v>
      </c>
      <c r="D520" s="50">
        <f t="shared" si="52"/>
        <v>28676.710000000003</v>
      </c>
      <c r="E520" s="50">
        <f t="shared" si="52"/>
        <v>23501.260000000002</v>
      </c>
      <c r="F520" s="50">
        <f t="shared" si="52"/>
        <v>20377.97</v>
      </c>
      <c r="G520" s="50">
        <f t="shared" si="52"/>
        <v>15804.070000000002</v>
      </c>
    </row>
    <row r="521" spans="1:8" ht="14" hidden="1">
      <c r="A521" s="35">
        <v>84</v>
      </c>
      <c r="B521" s="37" t="s">
        <v>3</v>
      </c>
      <c r="C521" s="50">
        <f t="shared" si="52"/>
        <v>32716.370000000003</v>
      </c>
      <c r="D521" s="50">
        <f t="shared" si="52"/>
        <v>28676.710000000003</v>
      </c>
      <c r="E521" s="50">
        <f t="shared" si="52"/>
        <v>23501.260000000002</v>
      </c>
      <c r="F521" s="50">
        <f t="shared" si="52"/>
        <v>20377.97</v>
      </c>
      <c r="G521" s="50">
        <f t="shared" si="52"/>
        <v>15804.070000000002</v>
      </c>
    </row>
    <row r="522" spans="1:8" ht="14" hidden="1">
      <c r="A522" s="35">
        <v>1</v>
      </c>
      <c r="B522" s="37" t="s">
        <v>4</v>
      </c>
      <c r="C522" s="50">
        <f t="shared" si="52"/>
        <v>1676.39</v>
      </c>
      <c r="D522" s="50">
        <f t="shared" si="52"/>
        <v>1469.69</v>
      </c>
      <c r="E522" s="50">
        <f t="shared" si="52"/>
        <v>1244.97</v>
      </c>
      <c r="F522" s="50">
        <f t="shared" si="52"/>
        <v>1080.1400000000001</v>
      </c>
      <c r="G522" s="50">
        <f t="shared" si="52"/>
        <v>837.93000000000006</v>
      </c>
    </row>
    <row r="523" spans="1:8" ht="14" hidden="1">
      <c r="A523" s="35">
        <v>2</v>
      </c>
      <c r="B523" s="37" t="s">
        <v>1</v>
      </c>
      <c r="C523" s="50">
        <f t="shared" si="52"/>
        <v>2850.8700000000003</v>
      </c>
      <c r="D523" s="50">
        <f t="shared" si="52"/>
        <v>2498.9500000000003</v>
      </c>
      <c r="E523" s="50">
        <f t="shared" si="52"/>
        <v>2116.29</v>
      </c>
      <c r="F523" s="50">
        <f t="shared" si="52"/>
        <v>1834.8600000000001</v>
      </c>
      <c r="G523" s="50">
        <f t="shared" si="52"/>
        <v>1423.5800000000002</v>
      </c>
    </row>
    <row r="524" spans="1:8" ht="15" hidden="1" thickBot="1">
      <c r="A524" s="35">
        <v>3</v>
      </c>
      <c r="B524" s="37" t="s">
        <v>5</v>
      </c>
      <c r="C524" s="50">
        <f t="shared" si="52"/>
        <v>4023.23</v>
      </c>
      <c r="D524" s="50">
        <f t="shared" si="52"/>
        <v>3527.15</v>
      </c>
      <c r="E524" s="50">
        <f t="shared" si="52"/>
        <v>2987.61</v>
      </c>
      <c r="F524" s="50">
        <f t="shared" si="52"/>
        <v>2590.6400000000003</v>
      </c>
      <c r="G524" s="50">
        <f t="shared" si="52"/>
        <v>2008.7</v>
      </c>
    </row>
    <row r="525" spans="1:8" ht="14" hidden="1" thickBot="1">
      <c r="A525" s="41"/>
      <c r="B525" s="41"/>
      <c r="C525" s="41"/>
      <c r="D525" s="41"/>
      <c r="E525" s="41"/>
      <c r="F525" s="41"/>
      <c r="G525" s="41"/>
    </row>
    <row r="526" spans="1:8" ht="18" hidden="1">
      <c r="A526" s="536" t="s">
        <v>17</v>
      </c>
      <c r="B526" s="537"/>
      <c r="C526" s="537"/>
      <c r="D526" s="537"/>
      <c r="E526" s="537"/>
      <c r="F526" s="537"/>
      <c r="G526" s="538"/>
    </row>
    <row r="527" spans="1:8" ht="18" hidden="1">
      <c r="A527" s="533" t="s">
        <v>11</v>
      </c>
      <c r="B527" s="534"/>
      <c r="C527" s="534"/>
      <c r="D527" s="534"/>
      <c r="E527" s="534"/>
      <c r="F527" s="534"/>
      <c r="G527" s="535"/>
      <c r="H527" s="51"/>
    </row>
    <row r="528" spans="1:8" hidden="1">
      <c r="A528" s="539" t="s">
        <v>0</v>
      </c>
      <c r="B528" s="540"/>
      <c r="C528" s="540"/>
      <c r="D528" s="540"/>
      <c r="E528" s="540"/>
      <c r="F528" s="540"/>
      <c r="G528" s="541"/>
    </row>
    <row r="529" spans="1:7" hidden="1">
      <c r="A529" s="35" t="s">
        <v>2</v>
      </c>
      <c r="B529" s="36" t="s">
        <v>2</v>
      </c>
      <c r="C529" s="60">
        <v>250</v>
      </c>
      <c r="D529" s="60">
        <v>2000</v>
      </c>
      <c r="E529" s="60">
        <v>5000</v>
      </c>
      <c r="F529" s="262">
        <v>10000</v>
      </c>
      <c r="G529" s="40"/>
    </row>
    <row r="530" spans="1:7" ht="14" hidden="1">
      <c r="A530" s="35">
        <v>18</v>
      </c>
      <c r="B530" s="37"/>
      <c r="C530" s="50">
        <f>+C155*$M$4</f>
        <v>2075.48</v>
      </c>
      <c r="D530" s="50">
        <f t="shared" ref="D530:G549" si="53">+D155*$K$4</f>
        <v>1882.9840000000002</v>
      </c>
      <c r="E530" s="50">
        <f t="shared" si="53"/>
        <v>1428.88</v>
      </c>
      <c r="F530" s="50">
        <f t="shared" si="53"/>
        <v>1062.5440000000001</v>
      </c>
      <c r="G530" s="50">
        <f t="shared" si="53"/>
        <v>0</v>
      </c>
    </row>
    <row r="531" spans="1:7" ht="14" hidden="1">
      <c r="A531" s="35">
        <v>19</v>
      </c>
      <c r="B531" s="37"/>
      <c r="C531" s="50">
        <f t="shared" ref="C531:C562" si="54">+C156*$K$4</f>
        <v>2075.48</v>
      </c>
      <c r="D531" s="50">
        <f t="shared" si="53"/>
        <v>1882.9840000000002</v>
      </c>
      <c r="E531" s="50">
        <f t="shared" si="53"/>
        <v>1428.88</v>
      </c>
      <c r="F531" s="50">
        <f t="shared" si="53"/>
        <v>1062.5440000000001</v>
      </c>
      <c r="G531" s="50">
        <f t="shared" si="53"/>
        <v>0</v>
      </c>
    </row>
    <row r="532" spans="1:7" ht="14" hidden="1">
      <c r="A532" s="35">
        <v>20</v>
      </c>
      <c r="B532" s="37"/>
      <c r="C532" s="50">
        <f t="shared" si="54"/>
        <v>2075.48</v>
      </c>
      <c r="D532" s="50">
        <f t="shared" si="53"/>
        <v>1882.9840000000002</v>
      </c>
      <c r="E532" s="50">
        <f t="shared" si="53"/>
        <v>1428.88</v>
      </c>
      <c r="F532" s="50">
        <f t="shared" si="53"/>
        <v>1062.5440000000001</v>
      </c>
      <c r="G532" s="50">
        <f t="shared" si="53"/>
        <v>0</v>
      </c>
    </row>
    <row r="533" spans="1:7" ht="14" hidden="1">
      <c r="A533" s="35">
        <v>21</v>
      </c>
      <c r="B533" s="37"/>
      <c r="C533" s="50">
        <f t="shared" si="54"/>
        <v>2075.48</v>
      </c>
      <c r="D533" s="50">
        <f t="shared" si="53"/>
        <v>1882.9840000000002</v>
      </c>
      <c r="E533" s="50">
        <f t="shared" si="53"/>
        <v>1428.88</v>
      </c>
      <c r="F533" s="50">
        <f t="shared" si="53"/>
        <v>1062.5440000000001</v>
      </c>
      <c r="G533" s="50">
        <f t="shared" si="53"/>
        <v>0</v>
      </c>
    </row>
    <row r="534" spans="1:7" ht="14" hidden="1">
      <c r="A534" s="35">
        <v>22</v>
      </c>
      <c r="B534" s="37"/>
      <c r="C534" s="50">
        <f t="shared" si="54"/>
        <v>2075.48</v>
      </c>
      <c r="D534" s="50">
        <f t="shared" si="53"/>
        <v>1882.9840000000002</v>
      </c>
      <c r="E534" s="50">
        <f t="shared" si="53"/>
        <v>1428.88</v>
      </c>
      <c r="F534" s="50">
        <f t="shared" si="53"/>
        <v>1062.5440000000001</v>
      </c>
      <c r="G534" s="50">
        <f t="shared" si="53"/>
        <v>0</v>
      </c>
    </row>
    <row r="535" spans="1:7" ht="14" hidden="1">
      <c r="A535" s="35">
        <v>23</v>
      </c>
      <c r="B535" s="37"/>
      <c r="C535" s="50">
        <f t="shared" si="54"/>
        <v>2075.48</v>
      </c>
      <c r="D535" s="50">
        <f t="shared" si="53"/>
        <v>1882.9840000000002</v>
      </c>
      <c r="E535" s="50">
        <f t="shared" si="53"/>
        <v>1428.88</v>
      </c>
      <c r="F535" s="50">
        <f t="shared" si="53"/>
        <v>1062.5440000000001</v>
      </c>
      <c r="G535" s="50">
        <f t="shared" si="53"/>
        <v>0</v>
      </c>
    </row>
    <row r="536" spans="1:7" ht="14" hidden="1">
      <c r="A536" s="35">
        <v>24</v>
      </c>
      <c r="B536" s="37"/>
      <c r="C536" s="50">
        <f t="shared" si="54"/>
        <v>2075.48</v>
      </c>
      <c r="D536" s="50">
        <f t="shared" si="53"/>
        <v>1882.9840000000002</v>
      </c>
      <c r="E536" s="50">
        <f t="shared" si="53"/>
        <v>1428.88</v>
      </c>
      <c r="F536" s="50">
        <f t="shared" si="53"/>
        <v>1062.5440000000001</v>
      </c>
      <c r="G536" s="50">
        <f t="shared" si="53"/>
        <v>0</v>
      </c>
    </row>
    <row r="537" spans="1:7" ht="14" hidden="1">
      <c r="A537" s="35">
        <v>25</v>
      </c>
      <c r="B537" s="37"/>
      <c r="C537" s="50">
        <f t="shared" si="54"/>
        <v>2217.52</v>
      </c>
      <c r="D537" s="50">
        <f t="shared" si="53"/>
        <v>2012.3040000000001</v>
      </c>
      <c r="E537" s="50">
        <f t="shared" si="53"/>
        <v>1511.1360000000002</v>
      </c>
      <c r="F537" s="50">
        <f t="shared" si="53"/>
        <v>1124.4480000000001</v>
      </c>
      <c r="G537" s="50">
        <f t="shared" si="53"/>
        <v>0</v>
      </c>
    </row>
    <row r="538" spans="1:7" ht="14" hidden="1">
      <c r="A538" s="35">
        <v>26</v>
      </c>
      <c r="B538" s="37"/>
      <c r="C538" s="50">
        <f t="shared" si="54"/>
        <v>2217.52</v>
      </c>
      <c r="D538" s="50">
        <f t="shared" si="53"/>
        <v>2012.3040000000001</v>
      </c>
      <c r="E538" s="50">
        <f t="shared" si="53"/>
        <v>1511.1360000000002</v>
      </c>
      <c r="F538" s="50">
        <f t="shared" si="53"/>
        <v>1124.4480000000001</v>
      </c>
      <c r="G538" s="50">
        <f t="shared" si="53"/>
        <v>0</v>
      </c>
    </row>
    <row r="539" spans="1:7" ht="14" hidden="1">
      <c r="A539" s="35">
        <v>27</v>
      </c>
      <c r="B539" s="37"/>
      <c r="C539" s="50">
        <f t="shared" si="54"/>
        <v>2217.52</v>
      </c>
      <c r="D539" s="50">
        <f t="shared" si="53"/>
        <v>2012.3040000000001</v>
      </c>
      <c r="E539" s="50">
        <f t="shared" si="53"/>
        <v>1511.1360000000002</v>
      </c>
      <c r="F539" s="50">
        <f t="shared" si="53"/>
        <v>1124.4480000000001</v>
      </c>
      <c r="G539" s="50">
        <f t="shared" si="53"/>
        <v>0</v>
      </c>
    </row>
    <row r="540" spans="1:7" ht="14" hidden="1">
      <c r="A540" s="35">
        <v>28</v>
      </c>
      <c r="B540" s="37"/>
      <c r="C540" s="50">
        <f t="shared" si="54"/>
        <v>2217.52</v>
      </c>
      <c r="D540" s="50">
        <f t="shared" si="53"/>
        <v>2012.3040000000001</v>
      </c>
      <c r="E540" s="50">
        <f t="shared" si="53"/>
        <v>1511.1360000000002</v>
      </c>
      <c r="F540" s="50">
        <f t="shared" si="53"/>
        <v>1124.4480000000001</v>
      </c>
      <c r="G540" s="50">
        <f t="shared" si="53"/>
        <v>0</v>
      </c>
    </row>
    <row r="541" spans="1:7" ht="14" hidden="1">
      <c r="A541" s="35">
        <v>29</v>
      </c>
      <c r="B541" s="37"/>
      <c r="C541" s="50">
        <f t="shared" si="54"/>
        <v>2217.52</v>
      </c>
      <c r="D541" s="50">
        <f t="shared" si="53"/>
        <v>2012.3040000000001</v>
      </c>
      <c r="E541" s="50">
        <f t="shared" si="53"/>
        <v>1511.1360000000002</v>
      </c>
      <c r="F541" s="50">
        <f t="shared" si="53"/>
        <v>1124.4480000000001</v>
      </c>
      <c r="G541" s="50">
        <f t="shared" si="53"/>
        <v>0</v>
      </c>
    </row>
    <row r="542" spans="1:7" ht="14" hidden="1">
      <c r="A542" s="35">
        <v>30</v>
      </c>
      <c r="B542" s="37"/>
      <c r="C542" s="50">
        <f t="shared" si="54"/>
        <v>2467.2559999999999</v>
      </c>
      <c r="D542" s="50">
        <f t="shared" si="53"/>
        <v>2238.2959999999998</v>
      </c>
      <c r="E542" s="50">
        <f t="shared" si="53"/>
        <v>1659.1120000000001</v>
      </c>
      <c r="F542" s="50">
        <f t="shared" si="53"/>
        <v>1234.2640000000001</v>
      </c>
      <c r="G542" s="50">
        <f t="shared" si="53"/>
        <v>0</v>
      </c>
    </row>
    <row r="543" spans="1:7" ht="14" hidden="1">
      <c r="A543" s="35">
        <v>31</v>
      </c>
      <c r="B543" s="37"/>
      <c r="C543" s="50">
        <f t="shared" si="54"/>
        <v>2467.2559999999999</v>
      </c>
      <c r="D543" s="50">
        <f t="shared" si="53"/>
        <v>2238.2959999999998</v>
      </c>
      <c r="E543" s="50">
        <f t="shared" si="53"/>
        <v>1659.1120000000001</v>
      </c>
      <c r="F543" s="50">
        <f t="shared" si="53"/>
        <v>1234.2640000000001</v>
      </c>
      <c r="G543" s="50">
        <f t="shared" si="53"/>
        <v>0</v>
      </c>
    </row>
    <row r="544" spans="1:7" ht="14" hidden="1">
      <c r="A544" s="35">
        <v>32</v>
      </c>
      <c r="B544" s="37"/>
      <c r="C544" s="50">
        <f t="shared" si="54"/>
        <v>2467.2559999999999</v>
      </c>
      <c r="D544" s="50">
        <f t="shared" si="53"/>
        <v>2238.2959999999998</v>
      </c>
      <c r="E544" s="50">
        <f t="shared" si="53"/>
        <v>1659.1120000000001</v>
      </c>
      <c r="F544" s="50">
        <f t="shared" si="53"/>
        <v>1234.2640000000001</v>
      </c>
      <c r="G544" s="50">
        <f t="shared" si="53"/>
        <v>0</v>
      </c>
    </row>
    <row r="545" spans="1:7" ht="14" hidden="1">
      <c r="A545" s="35">
        <v>33</v>
      </c>
      <c r="B545" s="37"/>
      <c r="C545" s="50">
        <f t="shared" si="54"/>
        <v>2467.2559999999999</v>
      </c>
      <c r="D545" s="50">
        <f t="shared" si="53"/>
        <v>2238.2959999999998</v>
      </c>
      <c r="E545" s="50">
        <f t="shared" si="53"/>
        <v>1659.1120000000001</v>
      </c>
      <c r="F545" s="50">
        <f t="shared" si="53"/>
        <v>1234.2640000000001</v>
      </c>
      <c r="G545" s="50">
        <f t="shared" si="53"/>
        <v>0</v>
      </c>
    </row>
    <row r="546" spans="1:7" ht="14" hidden="1">
      <c r="A546" s="35">
        <v>34</v>
      </c>
      <c r="B546" s="37"/>
      <c r="C546" s="50">
        <f t="shared" si="54"/>
        <v>2467.2559999999999</v>
      </c>
      <c r="D546" s="50">
        <f t="shared" si="53"/>
        <v>2238.2959999999998</v>
      </c>
      <c r="E546" s="50">
        <f t="shared" si="53"/>
        <v>1659.1120000000001</v>
      </c>
      <c r="F546" s="50">
        <f t="shared" si="53"/>
        <v>1234.2640000000001</v>
      </c>
      <c r="G546" s="50">
        <f t="shared" si="53"/>
        <v>0</v>
      </c>
    </row>
    <row r="547" spans="1:7" ht="14" hidden="1">
      <c r="A547" s="35">
        <v>35</v>
      </c>
      <c r="B547" s="37"/>
      <c r="C547" s="50">
        <f t="shared" si="54"/>
        <v>2753.4560000000006</v>
      </c>
      <c r="D547" s="50">
        <f t="shared" si="53"/>
        <v>2499.48</v>
      </c>
      <c r="E547" s="50">
        <f t="shared" si="53"/>
        <v>1833.8000000000002</v>
      </c>
      <c r="F547" s="50">
        <f t="shared" si="53"/>
        <v>1363.5840000000001</v>
      </c>
      <c r="G547" s="50">
        <f t="shared" si="53"/>
        <v>0</v>
      </c>
    </row>
    <row r="548" spans="1:7" ht="14" hidden="1">
      <c r="A548" s="35">
        <v>36</v>
      </c>
      <c r="B548" s="37"/>
      <c r="C548" s="50">
        <f t="shared" si="54"/>
        <v>2753.4560000000006</v>
      </c>
      <c r="D548" s="50">
        <f t="shared" si="53"/>
        <v>2499.48</v>
      </c>
      <c r="E548" s="50">
        <f t="shared" si="53"/>
        <v>1833.8000000000002</v>
      </c>
      <c r="F548" s="50">
        <f t="shared" si="53"/>
        <v>1363.5840000000001</v>
      </c>
      <c r="G548" s="50">
        <f t="shared" si="53"/>
        <v>0</v>
      </c>
    </row>
    <row r="549" spans="1:7" ht="14" hidden="1">
      <c r="A549" s="35">
        <v>37</v>
      </c>
      <c r="B549" s="37"/>
      <c r="C549" s="50">
        <f t="shared" si="54"/>
        <v>2753.4560000000006</v>
      </c>
      <c r="D549" s="50">
        <f t="shared" si="53"/>
        <v>2499.48</v>
      </c>
      <c r="E549" s="50">
        <f t="shared" si="53"/>
        <v>1833.8000000000002</v>
      </c>
      <c r="F549" s="50">
        <f t="shared" si="53"/>
        <v>1363.5840000000001</v>
      </c>
      <c r="G549" s="50">
        <f t="shared" si="53"/>
        <v>0</v>
      </c>
    </row>
    <row r="550" spans="1:7" ht="14" hidden="1">
      <c r="A550" s="35">
        <v>38</v>
      </c>
      <c r="B550" s="37"/>
      <c r="C550" s="50">
        <f t="shared" si="54"/>
        <v>2753.4560000000006</v>
      </c>
      <c r="D550" s="50">
        <f t="shared" ref="D550:G569" si="55">+D175*$K$4</f>
        <v>2499.48</v>
      </c>
      <c r="E550" s="50">
        <f t="shared" si="55"/>
        <v>1833.8000000000002</v>
      </c>
      <c r="F550" s="50">
        <f t="shared" si="55"/>
        <v>1363.5840000000001</v>
      </c>
      <c r="G550" s="50">
        <f t="shared" si="55"/>
        <v>0</v>
      </c>
    </row>
    <row r="551" spans="1:7" ht="14" hidden="1">
      <c r="A551" s="35">
        <v>39</v>
      </c>
      <c r="B551" s="37"/>
      <c r="C551" s="50">
        <f t="shared" si="54"/>
        <v>2753.4560000000006</v>
      </c>
      <c r="D551" s="50">
        <f t="shared" si="55"/>
        <v>2499.48</v>
      </c>
      <c r="E551" s="50">
        <f t="shared" si="55"/>
        <v>1833.8000000000002</v>
      </c>
      <c r="F551" s="50">
        <f t="shared" si="55"/>
        <v>1363.5840000000001</v>
      </c>
      <c r="G551" s="50">
        <f t="shared" si="55"/>
        <v>0</v>
      </c>
    </row>
    <row r="552" spans="1:7" ht="14" hidden="1">
      <c r="A552" s="35">
        <v>40</v>
      </c>
      <c r="B552" s="37"/>
      <c r="C552" s="50">
        <f t="shared" si="54"/>
        <v>3085.4480000000003</v>
      </c>
      <c r="D552" s="50">
        <f t="shared" si="55"/>
        <v>2800.52</v>
      </c>
      <c r="E552" s="50">
        <f t="shared" si="55"/>
        <v>2038.5920000000001</v>
      </c>
      <c r="F552" s="50">
        <f t="shared" si="55"/>
        <v>1516.6480000000004</v>
      </c>
      <c r="G552" s="50">
        <f t="shared" si="55"/>
        <v>0</v>
      </c>
    </row>
    <row r="553" spans="1:7" ht="14" hidden="1">
      <c r="A553" s="35">
        <v>41</v>
      </c>
      <c r="B553" s="37"/>
      <c r="C553" s="50">
        <f t="shared" si="54"/>
        <v>3085.4480000000003</v>
      </c>
      <c r="D553" s="50">
        <f t="shared" si="55"/>
        <v>2800.52</v>
      </c>
      <c r="E553" s="50">
        <f t="shared" si="55"/>
        <v>2038.5920000000001</v>
      </c>
      <c r="F553" s="50">
        <f t="shared" si="55"/>
        <v>1516.6480000000004</v>
      </c>
      <c r="G553" s="50">
        <f t="shared" si="55"/>
        <v>0</v>
      </c>
    </row>
    <row r="554" spans="1:7" ht="14" hidden="1">
      <c r="A554" s="35">
        <v>42</v>
      </c>
      <c r="B554" s="37"/>
      <c r="C554" s="50">
        <f t="shared" si="54"/>
        <v>3085.4480000000003</v>
      </c>
      <c r="D554" s="50">
        <f t="shared" si="55"/>
        <v>2800.52</v>
      </c>
      <c r="E554" s="50">
        <f t="shared" si="55"/>
        <v>2038.5920000000001</v>
      </c>
      <c r="F554" s="50">
        <f t="shared" si="55"/>
        <v>1516.6480000000004</v>
      </c>
      <c r="G554" s="50">
        <f t="shared" si="55"/>
        <v>0</v>
      </c>
    </row>
    <row r="555" spans="1:7" ht="14" hidden="1">
      <c r="A555" s="35">
        <v>43</v>
      </c>
      <c r="B555" s="37"/>
      <c r="C555" s="50">
        <f t="shared" si="54"/>
        <v>3085.4480000000003</v>
      </c>
      <c r="D555" s="50">
        <f t="shared" si="55"/>
        <v>2800.52</v>
      </c>
      <c r="E555" s="50">
        <f t="shared" si="55"/>
        <v>2038.5920000000001</v>
      </c>
      <c r="F555" s="50">
        <f t="shared" si="55"/>
        <v>1516.6480000000004</v>
      </c>
      <c r="G555" s="50">
        <f t="shared" si="55"/>
        <v>0</v>
      </c>
    </row>
    <row r="556" spans="1:7" ht="14" hidden="1">
      <c r="A556" s="35">
        <v>44</v>
      </c>
      <c r="B556" s="37"/>
      <c r="C556" s="50">
        <f t="shared" si="54"/>
        <v>3085.4480000000003</v>
      </c>
      <c r="D556" s="50">
        <f t="shared" si="55"/>
        <v>2800.52</v>
      </c>
      <c r="E556" s="50">
        <f t="shared" si="55"/>
        <v>2038.5920000000001</v>
      </c>
      <c r="F556" s="50">
        <f t="shared" si="55"/>
        <v>1516.6480000000004</v>
      </c>
      <c r="G556" s="50">
        <f t="shared" si="55"/>
        <v>0</v>
      </c>
    </row>
    <row r="557" spans="1:7" ht="14" hidden="1">
      <c r="A557" s="35">
        <v>45</v>
      </c>
      <c r="B557" s="37"/>
      <c r="C557" s="50">
        <f t="shared" si="54"/>
        <v>3453.48</v>
      </c>
      <c r="D557" s="50">
        <f t="shared" si="55"/>
        <v>3134.6320000000005</v>
      </c>
      <c r="E557" s="50">
        <f t="shared" si="55"/>
        <v>2269.2480000000005</v>
      </c>
      <c r="F557" s="50">
        <f t="shared" si="55"/>
        <v>1687.9440000000002</v>
      </c>
      <c r="G557" s="50">
        <f t="shared" si="55"/>
        <v>0</v>
      </c>
    </row>
    <row r="558" spans="1:7" ht="14" hidden="1">
      <c r="A558" s="35">
        <v>46</v>
      </c>
      <c r="B558" s="37"/>
      <c r="C558" s="50">
        <f t="shared" si="54"/>
        <v>3453.48</v>
      </c>
      <c r="D558" s="50">
        <f t="shared" si="55"/>
        <v>3134.6320000000005</v>
      </c>
      <c r="E558" s="50">
        <f t="shared" si="55"/>
        <v>2269.2480000000005</v>
      </c>
      <c r="F558" s="50">
        <f t="shared" si="55"/>
        <v>1687.9440000000002</v>
      </c>
      <c r="G558" s="50">
        <f t="shared" si="55"/>
        <v>0</v>
      </c>
    </row>
    <row r="559" spans="1:7" ht="14" hidden="1">
      <c r="A559" s="35">
        <v>47</v>
      </c>
      <c r="B559" s="37"/>
      <c r="C559" s="50">
        <f t="shared" si="54"/>
        <v>3453.48</v>
      </c>
      <c r="D559" s="50">
        <f t="shared" si="55"/>
        <v>3134.6320000000005</v>
      </c>
      <c r="E559" s="50">
        <f t="shared" si="55"/>
        <v>2269.2480000000005</v>
      </c>
      <c r="F559" s="50">
        <f t="shared" si="55"/>
        <v>1687.9440000000002</v>
      </c>
      <c r="G559" s="50">
        <f t="shared" si="55"/>
        <v>0</v>
      </c>
    </row>
    <row r="560" spans="1:7" ht="14" hidden="1">
      <c r="A560" s="35">
        <v>48</v>
      </c>
      <c r="B560" s="37"/>
      <c r="C560" s="50">
        <f t="shared" si="54"/>
        <v>3453.48</v>
      </c>
      <c r="D560" s="50">
        <f t="shared" si="55"/>
        <v>3134.6320000000005</v>
      </c>
      <c r="E560" s="50">
        <f t="shared" si="55"/>
        <v>2269.2480000000005</v>
      </c>
      <c r="F560" s="50">
        <f t="shared" si="55"/>
        <v>1687.9440000000002</v>
      </c>
      <c r="G560" s="50">
        <f t="shared" si="55"/>
        <v>0</v>
      </c>
    </row>
    <row r="561" spans="1:7" ht="14" hidden="1">
      <c r="A561" s="35">
        <v>49</v>
      </c>
      <c r="B561" s="37"/>
      <c r="C561" s="50">
        <f t="shared" si="54"/>
        <v>3453.48</v>
      </c>
      <c r="D561" s="50">
        <f t="shared" si="55"/>
        <v>3134.6320000000005</v>
      </c>
      <c r="E561" s="50">
        <f t="shared" si="55"/>
        <v>2269.2480000000005</v>
      </c>
      <c r="F561" s="50">
        <f t="shared" si="55"/>
        <v>1687.9440000000002</v>
      </c>
      <c r="G561" s="50">
        <f t="shared" si="55"/>
        <v>0</v>
      </c>
    </row>
    <row r="562" spans="1:7" ht="14" hidden="1">
      <c r="A562" s="35">
        <v>50</v>
      </c>
      <c r="B562" s="37"/>
      <c r="C562" s="50">
        <f t="shared" si="54"/>
        <v>3867.7280000000005</v>
      </c>
      <c r="D562" s="50">
        <f t="shared" si="55"/>
        <v>3509.8720000000003</v>
      </c>
      <c r="E562" s="50">
        <f t="shared" si="55"/>
        <v>2531.2800000000002</v>
      </c>
      <c r="F562" s="50">
        <f t="shared" si="55"/>
        <v>1882.9840000000002</v>
      </c>
      <c r="G562" s="50">
        <f t="shared" si="55"/>
        <v>0</v>
      </c>
    </row>
    <row r="563" spans="1:7" ht="14" hidden="1">
      <c r="A563" s="35">
        <v>51</v>
      </c>
      <c r="B563" s="37"/>
      <c r="C563" s="50">
        <f t="shared" ref="C563:C594" si="56">+C188*$K$4</f>
        <v>3867.7280000000005</v>
      </c>
      <c r="D563" s="50">
        <f t="shared" si="55"/>
        <v>3509.8720000000003</v>
      </c>
      <c r="E563" s="50">
        <f t="shared" si="55"/>
        <v>2531.2800000000002</v>
      </c>
      <c r="F563" s="50">
        <f t="shared" si="55"/>
        <v>1882.9840000000002</v>
      </c>
      <c r="G563" s="50">
        <f t="shared" si="55"/>
        <v>0</v>
      </c>
    </row>
    <row r="564" spans="1:7" ht="14" hidden="1">
      <c r="A564" s="35">
        <v>52</v>
      </c>
      <c r="B564" s="37"/>
      <c r="C564" s="50">
        <f t="shared" si="56"/>
        <v>3867.7280000000005</v>
      </c>
      <c r="D564" s="50">
        <f t="shared" si="55"/>
        <v>3509.8720000000003</v>
      </c>
      <c r="E564" s="50">
        <f t="shared" si="55"/>
        <v>2531.2800000000002</v>
      </c>
      <c r="F564" s="50">
        <f t="shared" si="55"/>
        <v>1882.9840000000002</v>
      </c>
      <c r="G564" s="50">
        <f t="shared" si="55"/>
        <v>0</v>
      </c>
    </row>
    <row r="565" spans="1:7" ht="14" hidden="1">
      <c r="A565" s="35">
        <v>53</v>
      </c>
      <c r="B565" s="37"/>
      <c r="C565" s="50">
        <f t="shared" si="56"/>
        <v>3867.7280000000005</v>
      </c>
      <c r="D565" s="50">
        <f t="shared" si="55"/>
        <v>3509.8720000000003</v>
      </c>
      <c r="E565" s="50">
        <f t="shared" si="55"/>
        <v>2531.2800000000002</v>
      </c>
      <c r="F565" s="50">
        <f t="shared" si="55"/>
        <v>1882.9840000000002</v>
      </c>
      <c r="G565" s="50">
        <f t="shared" si="55"/>
        <v>0</v>
      </c>
    </row>
    <row r="566" spans="1:7" ht="14" hidden="1">
      <c r="A566" s="35">
        <v>54</v>
      </c>
      <c r="B566" s="37"/>
      <c r="C566" s="50">
        <f t="shared" si="56"/>
        <v>3867.7280000000005</v>
      </c>
      <c r="D566" s="50">
        <f t="shared" si="55"/>
        <v>3509.8720000000003</v>
      </c>
      <c r="E566" s="50">
        <f t="shared" si="55"/>
        <v>2531.2800000000002</v>
      </c>
      <c r="F566" s="50">
        <f t="shared" si="55"/>
        <v>1882.9840000000002</v>
      </c>
      <c r="G566" s="50">
        <f t="shared" si="55"/>
        <v>0</v>
      </c>
    </row>
    <row r="567" spans="1:7" ht="14" hidden="1">
      <c r="A567" s="35">
        <v>55</v>
      </c>
      <c r="B567" s="37"/>
      <c r="C567" s="50">
        <f t="shared" si="56"/>
        <v>4324.3760000000002</v>
      </c>
      <c r="D567" s="50">
        <f t="shared" si="55"/>
        <v>3924.5440000000003</v>
      </c>
      <c r="E567" s="50">
        <f t="shared" si="55"/>
        <v>2822.5680000000002</v>
      </c>
      <c r="F567" s="50">
        <f t="shared" si="55"/>
        <v>2100.0720000000001</v>
      </c>
      <c r="G567" s="50">
        <f t="shared" si="55"/>
        <v>0</v>
      </c>
    </row>
    <row r="568" spans="1:7" ht="14" hidden="1">
      <c r="A568" s="35">
        <v>56</v>
      </c>
      <c r="B568" s="37"/>
      <c r="C568" s="50">
        <f t="shared" si="56"/>
        <v>4324.3760000000002</v>
      </c>
      <c r="D568" s="50">
        <f t="shared" si="55"/>
        <v>3924.5440000000003</v>
      </c>
      <c r="E568" s="50">
        <f t="shared" si="55"/>
        <v>2822.5680000000002</v>
      </c>
      <c r="F568" s="50">
        <f t="shared" si="55"/>
        <v>2100.0720000000001</v>
      </c>
      <c r="G568" s="50">
        <f t="shared" si="55"/>
        <v>0</v>
      </c>
    </row>
    <row r="569" spans="1:7" ht="14" hidden="1">
      <c r="A569" s="35">
        <v>57</v>
      </c>
      <c r="B569" s="37"/>
      <c r="C569" s="50">
        <f t="shared" si="56"/>
        <v>4324.3760000000002</v>
      </c>
      <c r="D569" s="50">
        <f t="shared" si="55"/>
        <v>3924.5440000000003</v>
      </c>
      <c r="E569" s="50">
        <f t="shared" si="55"/>
        <v>2822.5680000000002</v>
      </c>
      <c r="F569" s="50">
        <f t="shared" si="55"/>
        <v>2100.0720000000001</v>
      </c>
      <c r="G569" s="50">
        <f t="shared" si="55"/>
        <v>0</v>
      </c>
    </row>
    <row r="570" spans="1:7" ht="14" hidden="1">
      <c r="A570" s="35">
        <v>58</v>
      </c>
      <c r="B570" s="37"/>
      <c r="C570" s="50">
        <f t="shared" si="56"/>
        <v>4324.3760000000002</v>
      </c>
      <c r="D570" s="50">
        <f t="shared" ref="D570:G589" si="57">+D195*$K$4</f>
        <v>3924.5440000000003</v>
      </c>
      <c r="E570" s="50">
        <f t="shared" si="57"/>
        <v>2822.5680000000002</v>
      </c>
      <c r="F570" s="50">
        <f t="shared" si="57"/>
        <v>2100.0720000000001</v>
      </c>
      <c r="G570" s="50">
        <f t="shared" si="57"/>
        <v>0</v>
      </c>
    </row>
    <row r="571" spans="1:7" ht="14" hidden="1">
      <c r="A571" s="35">
        <v>59</v>
      </c>
      <c r="B571" s="37"/>
      <c r="C571" s="50">
        <f t="shared" si="56"/>
        <v>4324.3760000000002</v>
      </c>
      <c r="D571" s="50">
        <f t="shared" si="57"/>
        <v>3924.5440000000003</v>
      </c>
      <c r="E571" s="50">
        <f t="shared" si="57"/>
        <v>2822.5680000000002</v>
      </c>
      <c r="F571" s="50">
        <f t="shared" si="57"/>
        <v>2100.0720000000001</v>
      </c>
      <c r="G571" s="50">
        <f t="shared" si="57"/>
        <v>0</v>
      </c>
    </row>
    <row r="572" spans="1:7" ht="14" hidden="1">
      <c r="A572" s="35">
        <v>60</v>
      </c>
      <c r="B572" s="37"/>
      <c r="C572" s="50">
        <f t="shared" si="56"/>
        <v>4628.3840000000009</v>
      </c>
      <c r="D572" s="50">
        <f t="shared" si="57"/>
        <v>4199.72</v>
      </c>
      <c r="E572" s="50">
        <f t="shared" si="57"/>
        <v>3017.6080000000002</v>
      </c>
      <c r="F572" s="50">
        <f t="shared" si="57"/>
        <v>2244.6559999999999</v>
      </c>
      <c r="G572" s="50">
        <f t="shared" si="57"/>
        <v>0</v>
      </c>
    </row>
    <row r="573" spans="1:7" ht="14" hidden="1">
      <c r="A573" s="35">
        <v>61</v>
      </c>
      <c r="B573" s="37"/>
      <c r="C573" s="50">
        <f t="shared" si="56"/>
        <v>5157.96</v>
      </c>
      <c r="D573" s="50">
        <f t="shared" si="57"/>
        <v>4680.536000000001</v>
      </c>
      <c r="E573" s="50">
        <f t="shared" si="57"/>
        <v>3358.0800000000004</v>
      </c>
      <c r="F573" s="50">
        <f t="shared" si="57"/>
        <v>2498.2080000000005</v>
      </c>
      <c r="G573" s="50">
        <f t="shared" si="57"/>
        <v>0</v>
      </c>
    </row>
    <row r="574" spans="1:7" ht="14" hidden="1">
      <c r="A574" s="35">
        <v>62</v>
      </c>
      <c r="B574" s="37"/>
      <c r="C574" s="50">
        <f t="shared" si="56"/>
        <v>5729.0880000000006</v>
      </c>
      <c r="D574" s="50">
        <f t="shared" si="57"/>
        <v>5200.3600000000006</v>
      </c>
      <c r="E574" s="50">
        <f t="shared" si="57"/>
        <v>3729.0800000000004</v>
      </c>
      <c r="F574" s="50">
        <f t="shared" si="57"/>
        <v>2774.2320000000004</v>
      </c>
      <c r="G574" s="50">
        <f t="shared" si="57"/>
        <v>0</v>
      </c>
    </row>
    <row r="575" spans="1:7" ht="14" hidden="1">
      <c r="A575" s="35">
        <v>63</v>
      </c>
      <c r="B575" s="37"/>
      <c r="C575" s="50">
        <f t="shared" si="56"/>
        <v>6345.5840000000007</v>
      </c>
      <c r="D575" s="50">
        <f t="shared" si="57"/>
        <v>5758.768</v>
      </c>
      <c r="E575" s="50">
        <f t="shared" si="57"/>
        <v>4130.6080000000002</v>
      </c>
      <c r="F575" s="50">
        <f t="shared" si="57"/>
        <v>3072.3040000000001</v>
      </c>
      <c r="G575" s="50">
        <f t="shared" si="57"/>
        <v>0</v>
      </c>
    </row>
    <row r="576" spans="1:7" ht="14" hidden="1">
      <c r="A576" s="35">
        <v>64</v>
      </c>
      <c r="B576" s="37"/>
      <c r="C576" s="50">
        <f t="shared" si="56"/>
        <v>7004.9040000000014</v>
      </c>
      <c r="D576" s="50">
        <f t="shared" si="57"/>
        <v>6356.6080000000002</v>
      </c>
      <c r="E576" s="50">
        <f t="shared" si="57"/>
        <v>4561.3919999999998</v>
      </c>
      <c r="F576" s="50">
        <f t="shared" si="57"/>
        <v>3393.2720000000004</v>
      </c>
      <c r="G576" s="50">
        <f t="shared" si="57"/>
        <v>0</v>
      </c>
    </row>
    <row r="577" spans="1:7" ht="14" hidden="1">
      <c r="A577" s="35">
        <v>65</v>
      </c>
      <c r="B577" s="37"/>
      <c r="C577" s="50">
        <f t="shared" si="56"/>
        <v>7707.0480000000007</v>
      </c>
      <c r="D577" s="50">
        <f t="shared" si="57"/>
        <v>6993.456000000001</v>
      </c>
      <c r="E577" s="50">
        <f t="shared" si="57"/>
        <v>5021.4319999999998</v>
      </c>
      <c r="F577" s="50">
        <f t="shared" si="57"/>
        <v>3735.44</v>
      </c>
      <c r="G577" s="50">
        <f t="shared" si="57"/>
        <v>0</v>
      </c>
    </row>
    <row r="578" spans="1:7" ht="14" hidden="1">
      <c r="A578" s="35">
        <v>66</v>
      </c>
      <c r="B578" s="37"/>
      <c r="C578" s="50">
        <f t="shared" si="56"/>
        <v>8453.2880000000005</v>
      </c>
      <c r="D578" s="50">
        <f t="shared" si="57"/>
        <v>7670.5840000000007</v>
      </c>
      <c r="E578" s="50">
        <f t="shared" si="57"/>
        <v>5512</v>
      </c>
      <c r="F578" s="50">
        <f t="shared" si="57"/>
        <v>4100.5039999999999</v>
      </c>
      <c r="G578" s="50">
        <f t="shared" si="57"/>
        <v>0</v>
      </c>
    </row>
    <row r="579" spans="1:7" ht="14" hidden="1">
      <c r="A579" s="35">
        <v>67</v>
      </c>
      <c r="B579" s="37"/>
      <c r="C579" s="50">
        <f t="shared" si="56"/>
        <v>9241.5040000000008</v>
      </c>
      <c r="D579" s="50">
        <f t="shared" si="57"/>
        <v>8386.7200000000012</v>
      </c>
      <c r="E579" s="50">
        <f t="shared" si="57"/>
        <v>6031.4000000000005</v>
      </c>
      <c r="F579" s="50">
        <f t="shared" si="57"/>
        <v>4487.192</v>
      </c>
      <c r="G579" s="50">
        <f t="shared" si="57"/>
        <v>0</v>
      </c>
    </row>
    <row r="580" spans="1:7" ht="14" hidden="1">
      <c r="A580" s="35">
        <v>68</v>
      </c>
      <c r="B580" s="37"/>
      <c r="C580" s="50">
        <f t="shared" si="56"/>
        <v>10072.968000000001</v>
      </c>
      <c r="D580" s="50">
        <f t="shared" si="57"/>
        <v>9142.2880000000023</v>
      </c>
      <c r="E580" s="50">
        <f t="shared" si="57"/>
        <v>6581.3280000000004</v>
      </c>
      <c r="F580" s="50">
        <f t="shared" si="57"/>
        <v>4895.5040000000008</v>
      </c>
      <c r="G580" s="50">
        <f t="shared" si="57"/>
        <v>0</v>
      </c>
    </row>
    <row r="581" spans="1:7" ht="14" hidden="1">
      <c r="A581" s="35">
        <v>69</v>
      </c>
      <c r="B581" s="37"/>
      <c r="C581" s="50">
        <f t="shared" si="56"/>
        <v>10948.528000000002</v>
      </c>
      <c r="D581" s="50">
        <f t="shared" si="57"/>
        <v>9936.0160000000014</v>
      </c>
      <c r="E581" s="50">
        <f t="shared" si="57"/>
        <v>7160.0880000000006</v>
      </c>
      <c r="F581" s="50">
        <f t="shared" si="57"/>
        <v>5326.2880000000005</v>
      </c>
      <c r="G581" s="50">
        <f t="shared" si="57"/>
        <v>0</v>
      </c>
    </row>
    <row r="582" spans="1:7" ht="14" hidden="1">
      <c r="A582" s="35">
        <v>70</v>
      </c>
      <c r="B582" s="37"/>
      <c r="C582" s="50">
        <f t="shared" si="56"/>
        <v>11866.064000000002</v>
      </c>
      <c r="D582" s="50">
        <f t="shared" si="57"/>
        <v>10769.6</v>
      </c>
      <c r="E582" s="50">
        <f t="shared" si="57"/>
        <v>7769.3760000000011</v>
      </c>
      <c r="F582" s="50">
        <f t="shared" si="57"/>
        <v>5779.9680000000008</v>
      </c>
      <c r="G582" s="50">
        <f t="shared" si="57"/>
        <v>0</v>
      </c>
    </row>
    <row r="583" spans="1:7" ht="14" hidden="1">
      <c r="A583" s="35">
        <v>71</v>
      </c>
      <c r="B583" s="37"/>
      <c r="C583" s="50">
        <f t="shared" si="56"/>
        <v>12828.544000000002</v>
      </c>
      <c r="D583" s="50">
        <f t="shared" si="57"/>
        <v>11643.04</v>
      </c>
      <c r="E583" s="50">
        <f t="shared" si="57"/>
        <v>8407.92</v>
      </c>
      <c r="F583" s="50">
        <f t="shared" si="57"/>
        <v>6254.4240000000009</v>
      </c>
      <c r="G583" s="50">
        <f t="shared" si="57"/>
        <v>0</v>
      </c>
    </row>
    <row r="584" spans="1:7" ht="14" hidden="1">
      <c r="A584" s="35">
        <v>72</v>
      </c>
      <c r="B584" s="37"/>
      <c r="C584" s="50">
        <f t="shared" si="56"/>
        <v>13833.424000000003</v>
      </c>
      <c r="D584" s="50">
        <f t="shared" si="57"/>
        <v>12553.368000000002</v>
      </c>
      <c r="E584" s="50">
        <f t="shared" si="57"/>
        <v>9076.5680000000011</v>
      </c>
      <c r="F584" s="50">
        <f t="shared" si="57"/>
        <v>6751.7760000000007</v>
      </c>
      <c r="G584" s="50">
        <f t="shared" si="57"/>
        <v>0</v>
      </c>
    </row>
    <row r="585" spans="1:7" ht="14" hidden="1">
      <c r="A585" s="35">
        <v>73</v>
      </c>
      <c r="B585" s="37"/>
      <c r="C585" s="50">
        <f t="shared" si="56"/>
        <v>14881.128000000002</v>
      </c>
      <c r="D585" s="50">
        <f t="shared" si="57"/>
        <v>13504.824000000002</v>
      </c>
      <c r="E585" s="50">
        <f t="shared" si="57"/>
        <v>9775.32</v>
      </c>
      <c r="F585" s="50">
        <f t="shared" si="57"/>
        <v>7271.1760000000004</v>
      </c>
      <c r="G585" s="50">
        <f t="shared" si="57"/>
        <v>0</v>
      </c>
    </row>
    <row r="586" spans="1:7" ht="14" hidden="1">
      <c r="A586" s="35">
        <v>74</v>
      </c>
      <c r="B586" s="37"/>
      <c r="C586" s="50">
        <f t="shared" si="56"/>
        <v>15972.504000000003</v>
      </c>
      <c r="D586" s="50">
        <f t="shared" si="57"/>
        <v>14494.864000000001</v>
      </c>
      <c r="E586" s="50">
        <f t="shared" si="57"/>
        <v>10503.752</v>
      </c>
      <c r="F586" s="50">
        <f t="shared" si="57"/>
        <v>7813.0480000000007</v>
      </c>
      <c r="G586" s="50">
        <f t="shared" si="57"/>
        <v>0</v>
      </c>
    </row>
    <row r="587" spans="1:7" ht="14" hidden="1">
      <c r="A587" s="35">
        <v>75</v>
      </c>
      <c r="B587" s="37"/>
      <c r="C587" s="50">
        <f t="shared" si="56"/>
        <v>17107.552000000003</v>
      </c>
      <c r="D587" s="50">
        <f t="shared" si="57"/>
        <v>15525.184000000003</v>
      </c>
      <c r="E587" s="50">
        <f t="shared" si="57"/>
        <v>11261.864000000001</v>
      </c>
      <c r="F587" s="50">
        <f t="shared" si="57"/>
        <v>8376.9680000000008</v>
      </c>
      <c r="G587" s="50">
        <f t="shared" si="57"/>
        <v>0</v>
      </c>
    </row>
    <row r="588" spans="1:7" ht="14" hidden="1">
      <c r="A588" s="35">
        <v>76</v>
      </c>
      <c r="B588" s="37"/>
      <c r="C588" s="50">
        <f t="shared" si="56"/>
        <v>17107.552000000003</v>
      </c>
      <c r="D588" s="50">
        <f t="shared" si="57"/>
        <v>15525.184000000003</v>
      </c>
      <c r="E588" s="50">
        <f t="shared" si="57"/>
        <v>11261.864000000001</v>
      </c>
      <c r="F588" s="50">
        <f t="shared" si="57"/>
        <v>8376.9680000000008</v>
      </c>
      <c r="G588" s="50">
        <f t="shared" si="57"/>
        <v>0</v>
      </c>
    </row>
    <row r="589" spans="1:7" ht="14" hidden="1">
      <c r="A589" s="35">
        <v>77</v>
      </c>
      <c r="B589" s="37"/>
      <c r="C589" s="50">
        <f t="shared" si="56"/>
        <v>17107.552000000003</v>
      </c>
      <c r="D589" s="50">
        <f t="shared" si="57"/>
        <v>15525.184000000003</v>
      </c>
      <c r="E589" s="50">
        <f t="shared" si="57"/>
        <v>11261.864000000001</v>
      </c>
      <c r="F589" s="50">
        <f t="shared" si="57"/>
        <v>8376.9680000000008</v>
      </c>
      <c r="G589" s="50">
        <f t="shared" si="57"/>
        <v>0</v>
      </c>
    </row>
    <row r="590" spans="1:7" ht="14" hidden="1">
      <c r="A590" s="35">
        <v>78</v>
      </c>
      <c r="B590" s="37"/>
      <c r="C590" s="50">
        <f t="shared" si="56"/>
        <v>17107.552000000003</v>
      </c>
      <c r="D590" s="50">
        <f t="shared" ref="D590:G599" si="58">+D215*$K$4</f>
        <v>15525.184000000003</v>
      </c>
      <c r="E590" s="50">
        <f t="shared" si="58"/>
        <v>11261.864000000001</v>
      </c>
      <c r="F590" s="50">
        <f t="shared" si="58"/>
        <v>8376.9680000000008</v>
      </c>
      <c r="G590" s="50">
        <f t="shared" si="58"/>
        <v>0</v>
      </c>
    </row>
    <row r="591" spans="1:7" ht="14" hidden="1">
      <c r="A591" s="35">
        <v>79</v>
      </c>
      <c r="B591" s="37"/>
      <c r="C591" s="50">
        <f t="shared" si="56"/>
        <v>17107.552000000003</v>
      </c>
      <c r="D591" s="50">
        <f t="shared" si="58"/>
        <v>15525.184000000003</v>
      </c>
      <c r="E591" s="50">
        <f t="shared" si="58"/>
        <v>11261.864000000001</v>
      </c>
      <c r="F591" s="50">
        <f t="shared" si="58"/>
        <v>8376.9680000000008</v>
      </c>
      <c r="G591" s="50">
        <f t="shared" si="58"/>
        <v>0</v>
      </c>
    </row>
    <row r="592" spans="1:7" ht="14" hidden="1">
      <c r="A592" s="35">
        <v>80</v>
      </c>
      <c r="B592" s="37"/>
      <c r="C592" s="50">
        <f t="shared" si="56"/>
        <v>17107.552000000003</v>
      </c>
      <c r="D592" s="50">
        <f t="shared" si="58"/>
        <v>15525.184000000003</v>
      </c>
      <c r="E592" s="50">
        <f t="shared" si="58"/>
        <v>11261.864000000001</v>
      </c>
      <c r="F592" s="50">
        <f t="shared" si="58"/>
        <v>8376.9680000000008</v>
      </c>
      <c r="G592" s="50">
        <f t="shared" si="58"/>
        <v>0</v>
      </c>
    </row>
    <row r="593" spans="1:8" ht="14" hidden="1">
      <c r="A593" s="35">
        <v>81</v>
      </c>
      <c r="B593" s="37"/>
      <c r="C593" s="50">
        <f t="shared" si="56"/>
        <v>17107.552000000003</v>
      </c>
      <c r="D593" s="50">
        <f t="shared" si="58"/>
        <v>15525.184000000003</v>
      </c>
      <c r="E593" s="50">
        <f t="shared" si="58"/>
        <v>11261.864000000001</v>
      </c>
      <c r="F593" s="50">
        <f t="shared" si="58"/>
        <v>8376.9680000000008</v>
      </c>
      <c r="G593" s="50">
        <f t="shared" si="58"/>
        <v>0</v>
      </c>
    </row>
    <row r="594" spans="1:8" ht="14" hidden="1">
      <c r="A594" s="35">
        <v>82</v>
      </c>
      <c r="B594" s="37"/>
      <c r="C594" s="50">
        <f t="shared" si="56"/>
        <v>17107.552000000003</v>
      </c>
      <c r="D594" s="50">
        <f t="shared" si="58"/>
        <v>15525.184000000003</v>
      </c>
      <c r="E594" s="50">
        <f t="shared" si="58"/>
        <v>11261.864000000001</v>
      </c>
      <c r="F594" s="50">
        <f t="shared" si="58"/>
        <v>8376.9680000000008</v>
      </c>
      <c r="G594" s="50">
        <f t="shared" si="58"/>
        <v>0</v>
      </c>
    </row>
    <row r="595" spans="1:8" ht="14" hidden="1">
      <c r="A595" s="35">
        <v>83</v>
      </c>
      <c r="B595" s="37"/>
      <c r="C595" s="50">
        <f t="shared" ref="C595:C599" si="59">+C220*$K$4</f>
        <v>17107.552000000003</v>
      </c>
      <c r="D595" s="50">
        <f t="shared" si="58"/>
        <v>15525.184000000003</v>
      </c>
      <c r="E595" s="50">
        <f t="shared" si="58"/>
        <v>11261.864000000001</v>
      </c>
      <c r="F595" s="50">
        <f t="shared" si="58"/>
        <v>8376.9680000000008</v>
      </c>
      <c r="G595" s="50">
        <f t="shared" si="58"/>
        <v>0</v>
      </c>
    </row>
    <row r="596" spans="1:8" ht="14" hidden="1">
      <c r="A596" s="35">
        <v>84</v>
      </c>
      <c r="B596" s="37" t="s">
        <v>3</v>
      </c>
      <c r="C596" s="50">
        <f t="shared" si="59"/>
        <v>17107.552000000003</v>
      </c>
      <c r="D596" s="50">
        <f t="shared" si="58"/>
        <v>15525.184000000003</v>
      </c>
      <c r="E596" s="50">
        <f t="shared" si="58"/>
        <v>11261.864000000001</v>
      </c>
      <c r="F596" s="50">
        <f t="shared" si="58"/>
        <v>8376.9680000000008</v>
      </c>
      <c r="G596" s="50">
        <f t="shared" si="58"/>
        <v>0</v>
      </c>
    </row>
    <row r="597" spans="1:8" ht="14" hidden="1">
      <c r="A597" s="35">
        <v>1</v>
      </c>
      <c r="B597" s="37" t="s">
        <v>4</v>
      </c>
      <c r="C597" s="50">
        <f t="shared" si="59"/>
        <v>877.25600000000009</v>
      </c>
      <c r="D597" s="50">
        <f t="shared" si="58"/>
        <v>795.84800000000007</v>
      </c>
      <c r="E597" s="50">
        <f t="shared" si="58"/>
        <v>610.98400000000004</v>
      </c>
      <c r="F597" s="50">
        <f t="shared" si="58"/>
        <v>454.95200000000006</v>
      </c>
      <c r="G597" s="50">
        <f t="shared" si="58"/>
        <v>0</v>
      </c>
    </row>
    <row r="598" spans="1:8" ht="14" hidden="1">
      <c r="A598" s="35">
        <v>2</v>
      </c>
      <c r="B598" s="37" t="s">
        <v>1</v>
      </c>
      <c r="C598" s="50">
        <f t="shared" si="59"/>
        <v>1490.7840000000001</v>
      </c>
      <c r="D598" s="50">
        <f t="shared" si="58"/>
        <v>1352.5600000000002</v>
      </c>
      <c r="E598" s="50">
        <f t="shared" si="58"/>
        <v>1038.376</v>
      </c>
      <c r="F598" s="50">
        <f t="shared" si="58"/>
        <v>772.52800000000013</v>
      </c>
      <c r="G598" s="50">
        <f t="shared" si="58"/>
        <v>0</v>
      </c>
    </row>
    <row r="599" spans="1:8" ht="15" hidden="1" thickBot="1">
      <c r="A599" s="38">
        <v>3</v>
      </c>
      <c r="B599" s="39" t="s">
        <v>5</v>
      </c>
      <c r="C599" s="50">
        <f t="shared" si="59"/>
        <v>2103.8880000000004</v>
      </c>
      <c r="D599" s="50">
        <f t="shared" si="58"/>
        <v>1909.6960000000001</v>
      </c>
      <c r="E599" s="50">
        <f t="shared" si="58"/>
        <v>1466.1920000000002</v>
      </c>
      <c r="F599" s="50">
        <f t="shared" si="58"/>
        <v>1090.952</v>
      </c>
      <c r="G599" s="50">
        <f t="shared" si="58"/>
        <v>0</v>
      </c>
    </row>
    <row r="600" spans="1:8" ht="14" hidden="1" thickBot="1">
      <c r="A600" s="34"/>
      <c r="B600" s="34"/>
      <c r="C600" s="34"/>
      <c r="D600" s="34"/>
      <c r="E600" s="34"/>
      <c r="F600" s="34"/>
      <c r="G600" s="34"/>
    </row>
    <row r="601" spans="1:8" ht="18" hidden="1">
      <c r="A601" s="536" t="s">
        <v>19</v>
      </c>
      <c r="B601" s="537"/>
      <c r="C601" s="537"/>
      <c r="D601" s="537"/>
      <c r="E601" s="537"/>
      <c r="F601" s="537"/>
      <c r="G601" s="538"/>
    </row>
    <row r="602" spans="1:8" ht="18" hidden="1">
      <c r="A602" s="533" t="s">
        <v>11</v>
      </c>
      <c r="B602" s="534"/>
      <c r="C602" s="534"/>
      <c r="D602" s="534"/>
      <c r="E602" s="534"/>
      <c r="F602" s="534"/>
      <c r="G602" s="535"/>
    </row>
    <row r="603" spans="1:8" hidden="1">
      <c r="A603" s="539" t="s">
        <v>0</v>
      </c>
      <c r="B603" s="540"/>
      <c r="C603" s="540"/>
      <c r="D603" s="540"/>
      <c r="E603" s="540"/>
      <c r="F603" s="540"/>
      <c r="G603" s="541"/>
      <c r="H603" s="51"/>
    </row>
    <row r="604" spans="1:8" hidden="1">
      <c r="A604" s="35" t="s">
        <v>2</v>
      </c>
      <c r="B604" s="36" t="s">
        <v>2</v>
      </c>
      <c r="C604" s="60">
        <v>250</v>
      </c>
      <c r="D604" s="60">
        <v>2000</v>
      </c>
      <c r="E604" s="262">
        <v>5000</v>
      </c>
      <c r="F604" s="262">
        <v>10000</v>
      </c>
      <c r="G604" s="40"/>
    </row>
    <row r="605" spans="1:8" ht="14" hidden="1">
      <c r="A605" s="35">
        <v>18</v>
      </c>
      <c r="B605" s="37"/>
      <c r="C605" s="50">
        <f t="shared" ref="C605:G614" si="60">+C305*$K$4</f>
        <v>1412.7680000000003</v>
      </c>
      <c r="D605" s="50">
        <f t="shared" si="60"/>
        <v>1355.1040000000003</v>
      </c>
      <c r="E605" s="50">
        <f t="shared" si="60"/>
        <v>1033.712</v>
      </c>
      <c r="F605" s="50">
        <f t="shared" si="60"/>
        <v>768.7120000000001</v>
      </c>
      <c r="G605" s="50">
        <f t="shared" si="60"/>
        <v>0</v>
      </c>
    </row>
    <row r="606" spans="1:8" ht="14" hidden="1">
      <c r="A606" s="35">
        <v>19</v>
      </c>
      <c r="B606" s="37"/>
      <c r="C606" s="50">
        <f t="shared" si="60"/>
        <v>1412.7680000000003</v>
      </c>
      <c r="D606" s="50">
        <f t="shared" si="60"/>
        <v>1355.1040000000003</v>
      </c>
      <c r="E606" s="50">
        <f t="shared" si="60"/>
        <v>1033.712</v>
      </c>
      <c r="F606" s="50">
        <f t="shared" si="60"/>
        <v>768.7120000000001</v>
      </c>
      <c r="G606" s="50">
        <f t="shared" si="60"/>
        <v>0</v>
      </c>
    </row>
    <row r="607" spans="1:8" ht="14" hidden="1">
      <c r="A607" s="35">
        <v>20</v>
      </c>
      <c r="B607" s="37"/>
      <c r="C607" s="50">
        <f t="shared" si="60"/>
        <v>1412.7680000000003</v>
      </c>
      <c r="D607" s="50">
        <f t="shared" si="60"/>
        <v>1355.1040000000003</v>
      </c>
      <c r="E607" s="50">
        <f t="shared" si="60"/>
        <v>1033.712</v>
      </c>
      <c r="F607" s="50">
        <f t="shared" si="60"/>
        <v>768.7120000000001</v>
      </c>
      <c r="G607" s="50">
        <f t="shared" si="60"/>
        <v>0</v>
      </c>
    </row>
    <row r="608" spans="1:8" ht="14" hidden="1">
      <c r="A608" s="35">
        <v>21</v>
      </c>
      <c r="B608" s="37"/>
      <c r="C608" s="50">
        <f t="shared" si="60"/>
        <v>1412.7680000000003</v>
      </c>
      <c r="D608" s="50">
        <f t="shared" si="60"/>
        <v>1355.1040000000003</v>
      </c>
      <c r="E608" s="50">
        <f t="shared" si="60"/>
        <v>1033.712</v>
      </c>
      <c r="F608" s="50">
        <f t="shared" si="60"/>
        <v>768.7120000000001</v>
      </c>
      <c r="G608" s="50">
        <f t="shared" si="60"/>
        <v>0</v>
      </c>
    </row>
    <row r="609" spans="1:7" ht="14" hidden="1">
      <c r="A609" s="35">
        <v>22</v>
      </c>
      <c r="B609" s="37"/>
      <c r="C609" s="50">
        <f t="shared" si="60"/>
        <v>1412.7680000000003</v>
      </c>
      <c r="D609" s="50">
        <f t="shared" si="60"/>
        <v>1355.1040000000003</v>
      </c>
      <c r="E609" s="50">
        <f t="shared" si="60"/>
        <v>1033.712</v>
      </c>
      <c r="F609" s="50">
        <f t="shared" si="60"/>
        <v>768.7120000000001</v>
      </c>
      <c r="G609" s="50">
        <f t="shared" si="60"/>
        <v>0</v>
      </c>
    </row>
    <row r="610" spans="1:7" ht="14" hidden="1">
      <c r="A610" s="35">
        <v>23</v>
      </c>
      <c r="B610" s="37"/>
      <c r="C610" s="50">
        <f t="shared" si="60"/>
        <v>1412.7680000000003</v>
      </c>
      <c r="D610" s="50">
        <f t="shared" si="60"/>
        <v>1355.1040000000003</v>
      </c>
      <c r="E610" s="50">
        <f t="shared" si="60"/>
        <v>1033.712</v>
      </c>
      <c r="F610" s="50">
        <f t="shared" si="60"/>
        <v>768.7120000000001</v>
      </c>
      <c r="G610" s="50">
        <f t="shared" si="60"/>
        <v>0</v>
      </c>
    </row>
    <row r="611" spans="1:7" ht="14" hidden="1">
      <c r="A611" s="35">
        <v>24</v>
      </c>
      <c r="B611" s="37"/>
      <c r="C611" s="50">
        <f t="shared" si="60"/>
        <v>1412.7680000000003</v>
      </c>
      <c r="D611" s="50">
        <f t="shared" si="60"/>
        <v>1355.1040000000003</v>
      </c>
      <c r="E611" s="50">
        <f t="shared" si="60"/>
        <v>1033.712</v>
      </c>
      <c r="F611" s="50">
        <f t="shared" si="60"/>
        <v>768.7120000000001</v>
      </c>
      <c r="G611" s="50">
        <f t="shared" si="60"/>
        <v>0</v>
      </c>
    </row>
    <row r="612" spans="1:7" ht="14" hidden="1">
      <c r="A612" s="35">
        <v>25</v>
      </c>
      <c r="B612" s="37"/>
      <c r="C612" s="50">
        <f t="shared" si="60"/>
        <v>1523.8560000000002</v>
      </c>
      <c r="D612" s="50">
        <f t="shared" si="60"/>
        <v>1462.3760000000002</v>
      </c>
      <c r="E612" s="50">
        <f t="shared" si="60"/>
        <v>1102.8240000000001</v>
      </c>
      <c r="F612" s="50">
        <f t="shared" si="60"/>
        <v>820.44</v>
      </c>
      <c r="G612" s="50">
        <f t="shared" si="60"/>
        <v>0</v>
      </c>
    </row>
    <row r="613" spans="1:7" ht="14" hidden="1">
      <c r="A613" s="35">
        <v>26</v>
      </c>
      <c r="B613" s="37"/>
      <c r="C613" s="50">
        <f t="shared" si="60"/>
        <v>1523.8560000000002</v>
      </c>
      <c r="D613" s="50">
        <f t="shared" si="60"/>
        <v>1462.3760000000002</v>
      </c>
      <c r="E613" s="50">
        <f t="shared" si="60"/>
        <v>1102.8240000000001</v>
      </c>
      <c r="F613" s="50">
        <f t="shared" si="60"/>
        <v>820.44</v>
      </c>
      <c r="G613" s="50">
        <f t="shared" si="60"/>
        <v>0</v>
      </c>
    </row>
    <row r="614" spans="1:7" ht="14" hidden="1">
      <c r="A614" s="35">
        <v>27</v>
      </c>
      <c r="B614" s="37"/>
      <c r="C614" s="50">
        <f t="shared" si="60"/>
        <v>1523.8560000000002</v>
      </c>
      <c r="D614" s="50">
        <f t="shared" si="60"/>
        <v>1462.3760000000002</v>
      </c>
      <c r="E614" s="50">
        <f t="shared" si="60"/>
        <v>1102.8240000000001</v>
      </c>
      <c r="F614" s="50">
        <f t="shared" si="60"/>
        <v>820.44</v>
      </c>
      <c r="G614" s="50">
        <f t="shared" si="60"/>
        <v>0</v>
      </c>
    </row>
    <row r="615" spans="1:7" ht="14" hidden="1">
      <c r="A615" s="35">
        <v>28</v>
      </c>
      <c r="B615" s="37"/>
      <c r="C615" s="50">
        <f t="shared" ref="C615:G624" si="61">+C315*$K$4</f>
        <v>1523.8560000000002</v>
      </c>
      <c r="D615" s="50">
        <f t="shared" si="61"/>
        <v>1462.3760000000002</v>
      </c>
      <c r="E615" s="50">
        <f t="shared" si="61"/>
        <v>1102.8240000000001</v>
      </c>
      <c r="F615" s="50">
        <f t="shared" si="61"/>
        <v>820.44</v>
      </c>
      <c r="G615" s="50">
        <f t="shared" si="61"/>
        <v>0</v>
      </c>
    </row>
    <row r="616" spans="1:7" ht="14" hidden="1">
      <c r="A616" s="35">
        <v>29</v>
      </c>
      <c r="B616" s="37"/>
      <c r="C616" s="50">
        <f t="shared" si="61"/>
        <v>1523.8560000000002</v>
      </c>
      <c r="D616" s="50">
        <f t="shared" si="61"/>
        <v>1462.3760000000002</v>
      </c>
      <c r="E616" s="50">
        <f t="shared" si="61"/>
        <v>1102.8240000000001</v>
      </c>
      <c r="F616" s="50">
        <f t="shared" si="61"/>
        <v>820.44</v>
      </c>
      <c r="G616" s="50">
        <f t="shared" si="61"/>
        <v>0</v>
      </c>
    </row>
    <row r="617" spans="1:7" ht="14" hidden="1">
      <c r="A617" s="35">
        <v>30</v>
      </c>
      <c r="B617" s="37"/>
      <c r="C617" s="50">
        <f t="shared" si="61"/>
        <v>1719.7440000000001</v>
      </c>
      <c r="D617" s="50">
        <f t="shared" si="61"/>
        <v>1650.6320000000001</v>
      </c>
      <c r="E617" s="50">
        <f t="shared" si="61"/>
        <v>1226.2080000000001</v>
      </c>
      <c r="F617" s="50">
        <f t="shared" si="61"/>
        <v>912.44800000000009</v>
      </c>
      <c r="G617" s="50">
        <f t="shared" si="61"/>
        <v>0</v>
      </c>
    </row>
    <row r="618" spans="1:7" ht="14" hidden="1">
      <c r="A618" s="35">
        <v>31</v>
      </c>
      <c r="B618" s="37"/>
      <c r="C618" s="50">
        <f t="shared" si="61"/>
        <v>1719.7440000000001</v>
      </c>
      <c r="D618" s="50">
        <f t="shared" si="61"/>
        <v>1650.6320000000001</v>
      </c>
      <c r="E618" s="50">
        <f t="shared" si="61"/>
        <v>1226.2080000000001</v>
      </c>
      <c r="F618" s="50">
        <f t="shared" si="61"/>
        <v>912.44800000000009</v>
      </c>
      <c r="G618" s="50">
        <f t="shared" si="61"/>
        <v>0</v>
      </c>
    </row>
    <row r="619" spans="1:7" ht="14" hidden="1">
      <c r="A619" s="35">
        <v>32</v>
      </c>
      <c r="B619" s="37"/>
      <c r="C619" s="50">
        <f t="shared" si="61"/>
        <v>1719.7440000000001</v>
      </c>
      <c r="D619" s="50">
        <f t="shared" si="61"/>
        <v>1650.6320000000001</v>
      </c>
      <c r="E619" s="50">
        <f t="shared" si="61"/>
        <v>1226.2080000000001</v>
      </c>
      <c r="F619" s="50">
        <f t="shared" si="61"/>
        <v>912.44800000000009</v>
      </c>
      <c r="G619" s="50">
        <f t="shared" si="61"/>
        <v>0</v>
      </c>
    </row>
    <row r="620" spans="1:7" ht="14" hidden="1">
      <c r="A620" s="35">
        <v>33</v>
      </c>
      <c r="B620" s="37"/>
      <c r="C620" s="50">
        <f t="shared" si="61"/>
        <v>1719.7440000000001</v>
      </c>
      <c r="D620" s="50">
        <f t="shared" si="61"/>
        <v>1650.6320000000001</v>
      </c>
      <c r="E620" s="50">
        <f t="shared" si="61"/>
        <v>1226.2080000000001</v>
      </c>
      <c r="F620" s="50">
        <f t="shared" si="61"/>
        <v>912.44800000000009</v>
      </c>
      <c r="G620" s="50">
        <f t="shared" si="61"/>
        <v>0</v>
      </c>
    </row>
    <row r="621" spans="1:7" ht="14" hidden="1">
      <c r="A621" s="35">
        <v>34</v>
      </c>
      <c r="B621" s="37"/>
      <c r="C621" s="50">
        <f t="shared" si="61"/>
        <v>1719.7440000000001</v>
      </c>
      <c r="D621" s="50">
        <f t="shared" si="61"/>
        <v>1650.6320000000001</v>
      </c>
      <c r="E621" s="50">
        <f t="shared" si="61"/>
        <v>1226.2080000000001</v>
      </c>
      <c r="F621" s="50">
        <f t="shared" si="61"/>
        <v>912.44800000000009</v>
      </c>
      <c r="G621" s="50">
        <f t="shared" si="61"/>
        <v>0</v>
      </c>
    </row>
    <row r="622" spans="1:7" ht="14" hidden="1">
      <c r="A622" s="35">
        <v>35</v>
      </c>
      <c r="B622" s="37"/>
      <c r="C622" s="50">
        <f t="shared" si="61"/>
        <v>1947.0080000000003</v>
      </c>
      <c r="D622" s="50">
        <f t="shared" si="61"/>
        <v>1868.1440000000002</v>
      </c>
      <c r="E622" s="50">
        <f t="shared" si="61"/>
        <v>1373.3360000000002</v>
      </c>
      <c r="F622" s="50">
        <f t="shared" si="61"/>
        <v>1021.4160000000001</v>
      </c>
      <c r="G622" s="50">
        <f t="shared" si="61"/>
        <v>0</v>
      </c>
    </row>
    <row r="623" spans="1:7" ht="14" hidden="1">
      <c r="A623" s="35">
        <v>36</v>
      </c>
      <c r="B623" s="37"/>
      <c r="C623" s="50">
        <f t="shared" si="61"/>
        <v>1947.0080000000003</v>
      </c>
      <c r="D623" s="50">
        <f t="shared" si="61"/>
        <v>1868.1440000000002</v>
      </c>
      <c r="E623" s="50">
        <f t="shared" si="61"/>
        <v>1373.3360000000002</v>
      </c>
      <c r="F623" s="50">
        <f t="shared" si="61"/>
        <v>1021.4160000000001</v>
      </c>
      <c r="G623" s="50">
        <f t="shared" si="61"/>
        <v>0</v>
      </c>
    </row>
    <row r="624" spans="1:7" ht="14" hidden="1">
      <c r="A624" s="35">
        <v>37</v>
      </c>
      <c r="B624" s="37"/>
      <c r="C624" s="50">
        <f t="shared" si="61"/>
        <v>1947.0080000000003</v>
      </c>
      <c r="D624" s="50">
        <f t="shared" si="61"/>
        <v>1868.1440000000002</v>
      </c>
      <c r="E624" s="50">
        <f t="shared" si="61"/>
        <v>1373.3360000000002</v>
      </c>
      <c r="F624" s="50">
        <f t="shared" si="61"/>
        <v>1021.4160000000001</v>
      </c>
      <c r="G624" s="50">
        <f t="shared" si="61"/>
        <v>0</v>
      </c>
    </row>
    <row r="625" spans="1:7" ht="14" hidden="1">
      <c r="A625" s="35">
        <v>38</v>
      </c>
      <c r="B625" s="37"/>
      <c r="C625" s="50">
        <f t="shared" ref="C625:G634" si="62">+C325*$K$4</f>
        <v>1947.0080000000003</v>
      </c>
      <c r="D625" s="50">
        <f t="shared" si="62"/>
        <v>1868.1440000000002</v>
      </c>
      <c r="E625" s="50">
        <f t="shared" si="62"/>
        <v>1373.3360000000002</v>
      </c>
      <c r="F625" s="50">
        <f t="shared" si="62"/>
        <v>1021.4160000000001</v>
      </c>
      <c r="G625" s="50">
        <f t="shared" si="62"/>
        <v>0</v>
      </c>
    </row>
    <row r="626" spans="1:7" ht="14" hidden="1">
      <c r="A626" s="35">
        <v>39</v>
      </c>
      <c r="B626" s="37"/>
      <c r="C626" s="50">
        <f t="shared" si="62"/>
        <v>1947.0080000000003</v>
      </c>
      <c r="D626" s="50">
        <f t="shared" si="62"/>
        <v>1868.1440000000002</v>
      </c>
      <c r="E626" s="50">
        <f t="shared" si="62"/>
        <v>1373.3360000000002</v>
      </c>
      <c r="F626" s="50">
        <f t="shared" si="62"/>
        <v>1021.4160000000001</v>
      </c>
      <c r="G626" s="50">
        <f t="shared" si="62"/>
        <v>0</v>
      </c>
    </row>
    <row r="627" spans="1:7" ht="14" hidden="1">
      <c r="A627" s="35">
        <v>40</v>
      </c>
      <c r="B627" s="37"/>
      <c r="C627" s="50">
        <f t="shared" si="62"/>
        <v>2209.04</v>
      </c>
      <c r="D627" s="50">
        <f t="shared" si="62"/>
        <v>2119.152</v>
      </c>
      <c r="E627" s="50">
        <f t="shared" si="62"/>
        <v>1545.0560000000003</v>
      </c>
      <c r="F627" s="50">
        <f t="shared" si="62"/>
        <v>1149.4640000000002</v>
      </c>
      <c r="G627" s="50">
        <f t="shared" si="62"/>
        <v>0</v>
      </c>
    </row>
    <row r="628" spans="1:7" ht="14" hidden="1">
      <c r="A628" s="35">
        <v>41</v>
      </c>
      <c r="B628" s="37"/>
      <c r="C628" s="50">
        <f t="shared" si="62"/>
        <v>2209.04</v>
      </c>
      <c r="D628" s="50">
        <f t="shared" si="62"/>
        <v>2119.152</v>
      </c>
      <c r="E628" s="50">
        <f t="shared" si="62"/>
        <v>1545.0560000000003</v>
      </c>
      <c r="F628" s="50">
        <f t="shared" si="62"/>
        <v>1149.4640000000002</v>
      </c>
      <c r="G628" s="50">
        <f t="shared" si="62"/>
        <v>0</v>
      </c>
    </row>
    <row r="629" spans="1:7" ht="14" hidden="1">
      <c r="A629" s="35">
        <v>42</v>
      </c>
      <c r="B629" s="37"/>
      <c r="C629" s="50">
        <f t="shared" si="62"/>
        <v>2209.04</v>
      </c>
      <c r="D629" s="50">
        <f t="shared" si="62"/>
        <v>2119.152</v>
      </c>
      <c r="E629" s="50">
        <f t="shared" si="62"/>
        <v>1545.0560000000003</v>
      </c>
      <c r="F629" s="50">
        <f t="shared" si="62"/>
        <v>1149.4640000000002</v>
      </c>
      <c r="G629" s="50">
        <f t="shared" si="62"/>
        <v>0</v>
      </c>
    </row>
    <row r="630" spans="1:7" ht="14" hidden="1">
      <c r="A630" s="35">
        <v>43</v>
      </c>
      <c r="B630" s="37"/>
      <c r="C630" s="50">
        <f t="shared" si="62"/>
        <v>2209.04</v>
      </c>
      <c r="D630" s="50">
        <f t="shared" si="62"/>
        <v>2119.152</v>
      </c>
      <c r="E630" s="50">
        <f t="shared" si="62"/>
        <v>1545.0560000000003</v>
      </c>
      <c r="F630" s="50">
        <f t="shared" si="62"/>
        <v>1149.4640000000002</v>
      </c>
      <c r="G630" s="50">
        <f t="shared" si="62"/>
        <v>0</v>
      </c>
    </row>
    <row r="631" spans="1:7" ht="14" hidden="1">
      <c r="A631" s="35">
        <v>44</v>
      </c>
      <c r="B631" s="37"/>
      <c r="C631" s="50">
        <f t="shared" si="62"/>
        <v>2209.04</v>
      </c>
      <c r="D631" s="50">
        <f t="shared" si="62"/>
        <v>2119.152</v>
      </c>
      <c r="E631" s="50">
        <f t="shared" si="62"/>
        <v>1545.0560000000003</v>
      </c>
      <c r="F631" s="50">
        <f t="shared" si="62"/>
        <v>1149.4640000000002</v>
      </c>
      <c r="G631" s="50">
        <f t="shared" si="62"/>
        <v>0</v>
      </c>
    </row>
    <row r="632" spans="1:7" ht="14" hidden="1">
      <c r="A632" s="35">
        <v>45</v>
      </c>
      <c r="B632" s="37"/>
      <c r="C632" s="50">
        <f t="shared" si="62"/>
        <v>2499.904</v>
      </c>
      <c r="D632" s="50">
        <f t="shared" si="62"/>
        <v>2398.9920000000002</v>
      </c>
      <c r="E632" s="50">
        <f t="shared" si="62"/>
        <v>1739.672</v>
      </c>
      <c r="F632" s="50">
        <f t="shared" si="62"/>
        <v>1294.8960000000002</v>
      </c>
      <c r="G632" s="50">
        <f t="shared" si="62"/>
        <v>0</v>
      </c>
    </row>
    <row r="633" spans="1:7" ht="14" hidden="1">
      <c r="A633" s="35">
        <v>46</v>
      </c>
      <c r="B633" s="37"/>
      <c r="C633" s="50">
        <f t="shared" si="62"/>
        <v>2499.904</v>
      </c>
      <c r="D633" s="50">
        <f t="shared" si="62"/>
        <v>2398.9920000000002</v>
      </c>
      <c r="E633" s="50">
        <f t="shared" si="62"/>
        <v>1739.672</v>
      </c>
      <c r="F633" s="50">
        <f t="shared" si="62"/>
        <v>1294.8960000000002</v>
      </c>
      <c r="G633" s="50">
        <f t="shared" si="62"/>
        <v>0</v>
      </c>
    </row>
    <row r="634" spans="1:7" ht="14" hidden="1">
      <c r="A634" s="35">
        <v>47</v>
      </c>
      <c r="B634" s="37"/>
      <c r="C634" s="50">
        <f t="shared" si="62"/>
        <v>2499.904</v>
      </c>
      <c r="D634" s="50">
        <f t="shared" si="62"/>
        <v>2398.9920000000002</v>
      </c>
      <c r="E634" s="50">
        <f t="shared" si="62"/>
        <v>1739.672</v>
      </c>
      <c r="F634" s="50">
        <f t="shared" si="62"/>
        <v>1294.8960000000002</v>
      </c>
      <c r="G634" s="50">
        <f t="shared" si="62"/>
        <v>0</v>
      </c>
    </row>
    <row r="635" spans="1:7" ht="14" hidden="1">
      <c r="A635" s="35">
        <v>48</v>
      </c>
      <c r="B635" s="37"/>
      <c r="C635" s="50">
        <f t="shared" ref="C635:G644" si="63">+C335*$K$4</f>
        <v>2499.904</v>
      </c>
      <c r="D635" s="50">
        <f t="shared" si="63"/>
        <v>2398.9920000000002</v>
      </c>
      <c r="E635" s="50">
        <f t="shared" si="63"/>
        <v>1739.672</v>
      </c>
      <c r="F635" s="50">
        <f t="shared" si="63"/>
        <v>1294.8960000000002</v>
      </c>
      <c r="G635" s="50">
        <f t="shared" si="63"/>
        <v>0</v>
      </c>
    </row>
    <row r="636" spans="1:7" ht="14" hidden="1">
      <c r="A636" s="35">
        <v>49</v>
      </c>
      <c r="B636" s="37"/>
      <c r="C636" s="50">
        <f t="shared" si="63"/>
        <v>2499.904</v>
      </c>
      <c r="D636" s="50">
        <f t="shared" si="63"/>
        <v>2398.9920000000002</v>
      </c>
      <c r="E636" s="50">
        <f t="shared" si="63"/>
        <v>1739.672</v>
      </c>
      <c r="F636" s="50">
        <f t="shared" si="63"/>
        <v>1294.8960000000002</v>
      </c>
      <c r="G636" s="50">
        <f t="shared" si="63"/>
        <v>0</v>
      </c>
    </row>
    <row r="637" spans="1:7" ht="14" hidden="1">
      <c r="A637" s="35">
        <v>50</v>
      </c>
      <c r="B637" s="37"/>
      <c r="C637" s="50">
        <f t="shared" si="63"/>
        <v>2828.5040000000004</v>
      </c>
      <c r="D637" s="50">
        <f t="shared" si="63"/>
        <v>2714.0240000000003</v>
      </c>
      <c r="E637" s="50">
        <f t="shared" si="63"/>
        <v>1960.152</v>
      </c>
      <c r="F637" s="50">
        <f t="shared" si="63"/>
        <v>1458.9840000000002</v>
      </c>
      <c r="G637" s="50">
        <f t="shared" si="63"/>
        <v>0</v>
      </c>
    </row>
    <row r="638" spans="1:7" ht="14" hidden="1">
      <c r="A638" s="35">
        <v>51</v>
      </c>
      <c r="B638" s="37"/>
      <c r="C638" s="50">
        <f t="shared" si="63"/>
        <v>2828.5040000000004</v>
      </c>
      <c r="D638" s="50">
        <f t="shared" si="63"/>
        <v>2714.0240000000003</v>
      </c>
      <c r="E638" s="50">
        <f t="shared" si="63"/>
        <v>1960.152</v>
      </c>
      <c r="F638" s="50">
        <f t="shared" si="63"/>
        <v>1458.9840000000002</v>
      </c>
      <c r="G638" s="50">
        <f t="shared" si="63"/>
        <v>0</v>
      </c>
    </row>
    <row r="639" spans="1:7" ht="14" hidden="1">
      <c r="A639" s="35">
        <v>52</v>
      </c>
      <c r="B639" s="37"/>
      <c r="C639" s="50">
        <f t="shared" si="63"/>
        <v>2828.5040000000004</v>
      </c>
      <c r="D639" s="50">
        <f t="shared" si="63"/>
        <v>2714.0240000000003</v>
      </c>
      <c r="E639" s="50">
        <f t="shared" si="63"/>
        <v>1960.152</v>
      </c>
      <c r="F639" s="50">
        <f t="shared" si="63"/>
        <v>1458.9840000000002</v>
      </c>
      <c r="G639" s="50">
        <f t="shared" si="63"/>
        <v>0</v>
      </c>
    </row>
    <row r="640" spans="1:7" ht="14" hidden="1">
      <c r="A640" s="35">
        <v>53</v>
      </c>
      <c r="B640" s="37"/>
      <c r="C640" s="50">
        <f t="shared" si="63"/>
        <v>2828.5040000000004</v>
      </c>
      <c r="D640" s="50">
        <f t="shared" si="63"/>
        <v>2714.0240000000003</v>
      </c>
      <c r="E640" s="50">
        <f t="shared" si="63"/>
        <v>1960.152</v>
      </c>
      <c r="F640" s="50">
        <f t="shared" si="63"/>
        <v>1458.9840000000002</v>
      </c>
      <c r="G640" s="50">
        <f t="shared" si="63"/>
        <v>0</v>
      </c>
    </row>
    <row r="641" spans="1:7" ht="14" hidden="1">
      <c r="A641" s="35">
        <v>54</v>
      </c>
      <c r="B641" s="37"/>
      <c r="C641" s="50">
        <f t="shared" si="63"/>
        <v>2828.5040000000004</v>
      </c>
      <c r="D641" s="50">
        <f t="shared" si="63"/>
        <v>2714.0240000000003</v>
      </c>
      <c r="E641" s="50">
        <f t="shared" si="63"/>
        <v>1960.152</v>
      </c>
      <c r="F641" s="50">
        <f t="shared" si="63"/>
        <v>1458.9840000000002</v>
      </c>
      <c r="G641" s="50">
        <f t="shared" si="63"/>
        <v>0</v>
      </c>
    </row>
    <row r="642" spans="1:7" ht="14" hidden="1">
      <c r="A642" s="35">
        <v>55</v>
      </c>
      <c r="B642" s="37"/>
      <c r="C642" s="50">
        <f t="shared" si="63"/>
        <v>3190.6000000000004</v>
      </c>
      <c r="D642" s="50">
        <f t="shared" si="63"/>
        <v>3061.7040000000002</v>
      </c>
      <c r="E642" s="50">
        <f t="shared" si="63"/>
        <v>2205.6480000000001</v>
      </c>
      <c r="F642" s="50">
        <f t="shared" si="63"/>
        <v>1640.88</v>
      </c>
      <c r="G642" s="50">
        <f t="shared" si="63"/>
        <v>0</v>
      </c>
    </row>
    <row r="643" spans="1:7" ht="14" hidden="1">
      <c r="A643" s="35">
        <v>56</v>
      </c>
      <c r="B643" s="37"/>
      <c r="C643" s="50">
        <f t="shared" si="63"/>
        <v>3190.6000000000004</v>
      </c>
      <c r="D643" s="50">
        <f t="shared" si="63"/>
        <v>3061.7040000000002</v>
      </c>
      <c r="E643" s="50">
        <f t="shared" si="63"/>
        <v>2205.6480000000001</v>
      </c>
      <c r="F643" s="50">
        <f t="shared" si="63"/>
        <v>1640.88</v>
      </c>
      <c r="G643" s="50">
        <f t="shared" si="63"/>
        <v>0</v>
      </c>
    </row>
    <row r="644" spans="1:7" ht="14" hidden="1">
      <c r="A644" s="35">
        <v>57</v>
      </c>
      <c r="B644" s="37"/>
      <c r="C644" s="50">
        <f t="shared" si="63"/>
        <v>3190.6000000000004</v>
      </c>
      <c r="D644" s="50">
        <f t="shared" si="63"/>
        <v>3061.7040000000002</v>
      </c>
      <c r="E644" s="50">
        <f t="shared" si="63"/>
        <v>2205.6480000000001</v>
      </c>
      <c r="F644" s="50">
        <f t="shared" si="63"/>
        <v>1640.88</v>
      </c>
      <c r="G644" s="50">
        <f t="shared" si="63"/>
        <v>0</v>
      </c>
    </row>
    <row r="645" spans="1:7" ht="14" hidden="1">
      <c r="A645" s="35">
        <v>58</v>
      </c>
      <c r="B645" s="37"/>
      <c r="C645" s="50">
        <f t="shared" ref="C645:G654" si="64">+C345*$K$4</f>
        <v>3190.6000000000004</v>
      </c>
      <c r="D645" s="50">
        <f t="shared" si="64"/>
        <v>3061.7040000000002</v>
      </c>
      <c r="E645" s="50">
        <f t="shared" si="64"/>
        <v>2205.6480000000001</v>
      </c>
      <c r="F645" s="50">
        <f t="shared" si="64"/>
        <v>1640.88</v>
      </c>
      <c r="G645" s="50">
        <f t="shared" si="64"/>
        <v>0</v>
      </c>
    </row>
    <row r="646" spans="1:7" ht="14" hidden="1">
      <c r="A646" s="35">
        <v>59</v>
      </c>
      <c r="B646" s="37"/>
      <c r="C646" s="50">
        <f t="shared" si="64"/>
        <v>3190.6000000000004</v>
      </c>
      <c r="D646" s="50">
        <f t="shared" si="64"/>
        <v>3061.7040000000002</v>
      </c>
      <c r="E646" s="50">
        <f t="shared" si="64"/>
        <v>2205.6480000000001</v>
      </c>
      <c r="F646" s="50">
        <f t="shared" si="64"/>
        <v>1640.88</v>
      </c>
      <c r="G646" s="50">
        <f t="shared" si="64"/>
        <v>0</v>
      </c>
    </row>
    <row r="647" spans="1:7" ht="14" hidden="1">
      <c r="A647" s="35">
        <v>60</v>
      </c>
      <c r="B647" s="37"/>
      <c r="C647" s="50">
        <f t="shared" si="64"/>
        <v>3432.28</v>
      </c>
      <c r="D647" s="50">
        <f t="shared" si="64"/>
        <v>3293.2080000000005</v>
      </c>
      <c r="E647" s="50">
        <f t="shared" si="64"/>
        <v>2370.5840000000003</v>
      </c>
      <c r="F647" s="50">
        <f t="shared" si="64"/>
        <v>1763.4160000000002</v>
      </c>
      <c r="G647" s="50">
        <f t="shared" si="64"/>
        <v>0</v>
      </c>
    </row>
    <row r="648" spans="1:7" ht="14" hidden="1">
      <c r="A648" s="35">
        <v>61</v>
      </c>
      <c r="B648" s="37"/>
      <c r="C648" s="50">
        <f t="shared" si="64"/>
        <v>3852.8880000000004</v>
      </c>
      <c r="D648" s="50">
        <f t="shared" si="64"/>
        <v>3696.4320000000007</v>
      </c>
      <c r="E648" s="50">
        <f t="shared" si="64"/>
        <v>2658.0560000000005</v>
      </c>
      <c r="F648" s="50">
        <f t="shared" si="64"/>
        <v>1976.6880000000003</v>
      </c>
      <c r="G648" s="50">
        <f t="shared" si="64"/>
        <v>0</v>
      </c>
    </row>
    <row r="649" spans="1:7" ht="14" hidden="1">
      <c r="A649" s="35">
        <v>62</v>
      </c>
      <c r="B649" s="37"/>
      <c r="C649" s="50">
        <f t="shared" si="64"/>
        <v>4308.2640000000001</v>
      </c>
      <c r="D649" s="50">
        <f t="shared" si="64"/>
        <v>4134.424</v>
      </c>
      <c r="E649" s="50">
        <f t="shared" si="64"/>
        <v>2970.9680000000003</v>
      </c>
      <c r="F649" s="50">
        <f t="shared" si="64"/>
        <v>2209.8880000000004</v>
      </c>
      <c r="G649" s="50">
        <f t="shared" si="64"/>
        <v>0</v>
      </c>
    </row>
    <row r="650" spans="1:7" ht="14" hidden="1">
      <c r="A650" s="35">
        <v>63</v>
      </c>
      <c r="B650" s="37"/>
      <c r="C650" s="50">
        <f t="shared" si="64"/>
        <v>4798.4080000000004</v>
      </c>
      <c r="D650" s="50">
        <f t="shared" si="64"/>
        <v>4603.7920000000004</v>
      </c>
      <c r="E650" s="50">
        <f t="shared" si="64"/>
        <v>3309.32</v>
      </c>
      <c r="F650" s="50">
        <f t="shared" si="64"/>
        <v>2462.1680000000001</v>
      </c>
      <c r="G650" s="50">
        <f t="shared" si="64"/>
        <v>0</v>
      </c>
    </row>
    <row r="651" spans="1:7" ht="14" hidden="1">
      <c r="A651" s="35">
        <v>64</v>
      </c>
      <c r="B651" s="37"/>
      <c r="C651" s="50">
        <f t="shared" si="64"/>
        <v>5322.8960000000006</v>
      </c>
      <c r="D651" s="50">
        <f t="shared" si="64"/>
        <v>5107.5040000000008</v>
      </c>
      <c r="E651" s="50">
        <f t="shared" si="64"/>
        <v>3673.5360000000005</v>
      </c>
      <c r="F651" s="50">
        <f t="shared" si="64"/>
        <v>2732.6800000000003</v>
      </c>
      <c r="G651" s="50">
        <f t="shared" si="64"/>
        <v>0</v>
      </c>
    </row>
    <row r="652" spans="1:7" ht="14" hidden="1">
      <c r="A652" s="35">
        <v>65</v>
      </c>
      <c r="B652" s="37"/>
      <c r="C652" s="50">
        <f t="shared" si="64"/>
        <v>5882.5760000000009</v>
      </c>
      <c r="D652" s="50">
        <f t="shared" si="64"/>
        <v>5643.4400000000005</v>
      </c>
      <c r="E652" s="50">
        <f t="shared" si="64"/>
        <v>4061.4960000000005</v>
      </c>
      <c r="F652" s="50">
        <f t="shared" si="64"/>
        <v>3021.8480000000004</v>
      </c>
      <c r="G652" s="50">
        <f t="shared" si="64"/>
        <v>0</v>
      </c>
    </row>
    <row r="653" spans="1:7" ht="14" hidden="1">
      <c r="A653" s="35">
        <v>66</v>
      </c>
      <c r="B653" s="37"/>
      <c r="C653" s="50">
        <f t="shared" si="64"/>
        <v>6476.6</v>
      </c>
      <c r="D653" s="50">
        <f t="shared" si="64"/>
        <v>6213.2960000000003</v>
      </c>
      <c r="E653" s="50">
        <f t="shared" si="64"/>
        <v>4475.7440000000006</v>
      </c>
      <c r="F653" s="50">
        <f t="shared" si="64"/>
        <v>3329.6720000000005</v>
      </c>
      <c r="G653" s="50">
        <f t="shared" si="64"/>
        <v>0</v>
      </c>
    </row>
    <row r="654" spans="1:7" ht="14" hidden="1">
      <c r="A654" s="35">
        <v>67</v>
      </c>
      <c r="B654" s="37"/>
      <c r="C654" s="50">
        <f t="shared" si="64"/>
        <v>7104.9680000000008</v>
      </c>
      <c r="D654" s="50">
        <f t="shared" si="64"/>
        <v>6816.2240000000011</v>
      </c>
      <c r="E654" s="50">
        <f t="shared" si="64"/>
        <v>4915.0080000000007</v>
      </c>
      <c r="F654" s="50">
        <f t="shared" si="64"/>
        <v>3655.7280000000005</v>
      </c>
      <c r="G654" s="50">
        <f t="shared" si="64"/>
        <v>0</v>
      </c>
    </row>
    <row r="655" spans="1:7" ht="14" hidden="1">
      <c r="A655" s="35">
        <v>68</v>
      </c>
      <c r="B655" s="37"/>
      <c r="C655" s="50">
        <f t="shared" ref="C655:G664" si="65">+C355*$K$4</f>
        <v>7767.68</v>
      </c>
      <c r="D655" s="50">
        <f t="shared" si="65"/>
        <v>7453.072000000001</v>
      </c>
      <c r="E655" s="50">
        <f t="shared" si="65"/>
        <v>5379.2880000000005</v>
      </c>
      <c r="F655" s="50">
        <f t="shared" si="65"/>
        <v>4001.7120000000004</v>
      </c>
      <c r="G655" s="50">
        <f t="shared" si="65"/>
        <v>0</v>
      </c>
    </row>
    <row r="656" spans="1:7" ht="14" hidden="1">
      <c r="A656" s="35">
        <v>69</v>
      </c>
      <c r="B656" s="37"/>
      <c r="C656" s="50">
        <f t="shared" si="65"/>
        <v>8466.4320000000007</v>
      </c>
      <c r="D656" s="50">
        <f t="shared" si="65"/>
        <v>8122.9920000000011</v>
      </c>
      <c r="E656" s="50">
        <f t="shared" si="65"/>
        <v>5868.5840000000007</v>
      </c>
      <c r="F656" s="50">
        <f t="shared" si="65"/>
        <v>4365.9280000000008</v>
      </c>
      <c r="G656" s="50">
        <f t="shared" si="65"/>
        <v>0</v>
      </c>
    </row>
    <row r="657" spans="1:7" ht="14" hidden="1">
      <c r="A657" s="35">
        <v>70</v>
      </c>
      <c r="B657" s="37"/>
      <c r="C657" s="50">
        <f t="shared" si="65"/>
        <v>9199.1039999999994</v>
      </c>
      <c r="D657" s="50">
        <f t="shared" si="65"/>
        <v>8825.9840000000004</v>
      </c>
      <c r="E657" s="50">
        <f t="shared" si="65"/>
        <v>6384.1680000000006</v>
      </c>
      <c r="F657" s="50">
        <f t="shared" si="65"/>
        <v>4748.8</v>
      </c>
      <c r="G657" s="50">
        <f t="shared" si="65"/>
        <v>0</v>
      </c>
    </row>
    <row r="658" spans="1:7" ht="14" hidden="1">
      <c r="A658" s="35">
        <v>71</v>
      </c>
      <c r="B658" s="37"/>
      <c r="C658" s="50">
        <f t="shared" si="65"/>
        <v>9965.6960000000017</v>
      </c>
      <c r="D658" s="50">
        <f t="shared" si="65"/>
        <v>9562.4720000000016</v>
      </c>
      <c r="E658" s="50">
        <f t="shared" si="65"/>
        <v>6923.496000000001</v>
      </c>
      <c r="F658" s="50">
        <f t="shared" si="65"/>
        <v>5149.4800000000005</v>
      </c>
      <c r="G658" s="50">
        <f t="shared" si="65"/>
        <v>0</v>
      </c>
    </row>
    <row r="659" spans="1:7" ht="14" hidden="1">
      <c r="A659" s="35">
        <v>72</v>
      </c>
      <c r="B659" s="37"/>
      <c r="C659" s="50">
        <f t="shared" si="65"/>
        <v>10767.480000000001</v>
      </c>
      <c r="D659" s="50">
        <f t="shared" si="65"/>
        <v>10331.183999999999</v>
      </c>
      <c r="E659" s="50">
        <f t="shared" si="65"/>
        <v>7489.112000000001</v>
      </c>
      <c r="F659" s="50">
        <f t="shared" si="65"/>
        <v>5570.5120000000006</v>
      </c>
      <c r="G659" s="50">
        <f t="shared" si="65"/>
        <v>0</v>
      </c>
    </row>
    <row r="660" spans="1:7" ht="14" hidden="1">
      <c r="A660" s="35">
        <v>73</v>
      </c>
      <c r="B660" s="37"/>
      <c r="C660" s="50">
        <f t="shared" si="65"/>
        <v>11604.456</v>
      </c>
      <c r="D660" s="50">
        <f t="shared" si="65"/>
        <v>11133.816000000001</v>
      </c>
      <c r="E660" s="50">
        <f t="shared" si="65"/>
        <v>8079.3200000000006</v>
      </c>
      <c r="F660" s="50">
        <f t="shared" si="65"/>
        <v>6009.7760000000007</v>
      </c>
      <c r="G660" s="50">
        <f t="shared" si="65"/>
        <v>0</v>
      </c>
    </row>
    <row r="661" spans="1:7" ht="14" hidden="1">
      <c r="A661" s="35">
        <v>74</v>
      </c>
      <c r="B661" s="37"/>
      <c r="C661" s="50">
        <f t="shared" si="65"/>
        <v>12475.776000000002</v>
      </c>
      <c r="D661" s="50">
        <f t="shared" si="65"/>
        <v>11969.944000000001</v>
      </c>
      <c r="E661" s="50">
        <f t="shared" si="65"/>
        <v>8695.3920000000016</v>
      </c>
      <c r="F661" s="50">
        <f t="shared" si="65"/>
        <v>6468.12</v>
      </c>
      <c r="G661" s="50">
        <f t="shared" si="65"/>
        <v>0</v>
      </c>
    </row>
    <row r="662" spans="1:7" ht="14" hidden="1">
      <c r="A662" s="35">
        <v>75</v>
      </c>
      <c r="B662" s="37"/>
      <c r="C662" s="50">
        <f t="shared" si="65"/>
        <v>13381.864000000001</v>
      </c>
      <c r="D662" s="50">
        <f t="shared" si="65"/>
        <v>12839.144000000002</v>
      </c>
      <c r="E662" s="50">
        <f t="shared" si="65"/>
        <v>9335.6320000000014</v>
      </c>
      <c r="F662" s="50">
        <f t="shared" si="65"/>
        <v>6944.2720000000008</v>
      </c>
      <c r="G662" s="50">
        <f t="shared" si="65"/>
        <v>0</v>
      </c>
    </row>
    <row r="663" spans="1:7" ht="14" hidden="1">
      <c r="A663" s="35">
        <v>76</v>
      </c>
      <c r="B663" s="37"/>
      <c r="C663" s="50">
        <f t="shared" si="65"/>
        <v>13381.864000000001</v>
      </c>
      <c r="D663" s="50">
        <f t="shared" si="65"/>
        <v>12839.144000000002</v>
      </c>
      <c r="E663" s="50">
        <f t="shared" si="65"/>
        <v>9335.6320000000014</v>
      </c>
      <c r="F663" s="50">
        <f t="shared" si="65"/>
        <v>6944.2720000000008</v>
      </c>
      <c r="G663" s="50">
        <f t="shared" si="65"/>
        <v>0</v>
      </c>
    </row>
    <row r="664" spans="1:7" ht="14" hidden="1">
      <c r="A664" s="35">
        <v>77</v>
      </c>
      <c r="B664" s="37"/>
      <c r="C664" s="50">
        <f t="shared" si="65"/>
        <v>13381.864000000001</v>
      </c>
      <c r="D664" s="50">
        <f t="shared" si="65"/>
        <v>12839.144000000002</v>
      </c>
      <c r="E664" s="50">
        <f t="shared" si="65"/>
        <v>9335.6320000000014</v>
      </c>
      <c r="F664" s="50">
        <f t="shared" si="65"/>
        <v>6944.2720000000008</v>
      </c>
      <c r="G664" s="50">
        <f t="shared" si="65"/>
        <v>0</v>
      </c>
    </row>
    <row r="665" spans="1:7" ht="14" hidden="1">
      <c r="A665" s="35">
        <v>78</v>
      </c>
      <c r="B665" s="37"/>
      <c r="C665" s="50">
        <f t="shared" ref="C665:G674" si="66">+C365*$K$4</f>
        <v>13381.864000000001</v>
      </c>
      <c r="D665" s="50">
        <f t="shared" si="66"/>
        <v>12839.144000000002</v>
      </c>
      <c r="E665" s="50">
        <f t="shared" si="66"/>
        <v>9335.6320000000014</v>
      </c>
      <c r="F665" s="50">
        <f t="shared" si="66"/>
        <v>6944.2720000000008</v>
      </c>
      <c r="G665" s="50">
        <f t="shared" si="66"/>
        <v>0</v>
      </c>
    </row>
    <row r="666" spans="1:7" ht="14" hidden="1">
      <c r="A666" s="35">
        <v>79</v>
      </c>
      <c r="B666" s="37"/>
      <c r="C666" s="50">
        <f t="shared" si="66"/>
        <v>13381.864000000001</v>
      </c>
      <c r="D666" s="50">
        <f t="shared" si="66"/>
        <v>12839.144000000002</v>
      </c>
      <c r="E666" s="50">
        <f t="shared" si="66"/>
        <v>9335.6320000000014</v>
      </c>
      <c r="F666" s="50">
        <f t="shared" si="66"/>
        <v>6944.2720000000008</v>
      </c>
      <c r="G666" s="50">
        <f t="shared" si="66"/>
        <v>0</v>
      </c>
    </row>
    <row r="667" spans="1:7" ht="14" hidden="1">
      <c r="A667" s="35">
        <v>80</v>
      </c>
      <c r="B667" s="37"/>
      <c r="C667" s="50">
        <f t="shared" si="66"/>
        <v>13381.864000000001</v>
      </c>
      <c r="D667" s="50">
        <f t="shared" si="66"/>
        <v>12839.144000000002</v>
      </c>
      <c r="E667" s="50">
        <f t="shared" si="66"/>
        <v>9335.6320000000014</v>
      </c>
      <c r="F667" s="50">
        <f t="shared" si="66"/>
        <v>6944.2720000000008</v>
      </c>
      <c r="G667" s="50">
        <f t="shared" si="66"/>
        <v>0</v>
      </c>
    </row>
    <row r="668" spans="1:7" ht="14" hidden="1">
      <c r="A668" s="35">
        <v>81</v>
      </c>
      <c r="B668" s="37"/>
      <c r="C668" s="50">
        <f t="shared" si="66"/>
        <v>13381.864000000001</v>
      </c>
      <c r="D668" s="50">
        <f t="shared" si="66"/>
        <v>12839.144000000002</v>
      </c>
      <c r="E668" s="50">
        <f t="shared" si="66"/>
        <v>9335.6320000000014</v>
      </c>
      <c r="F668" s="50">
        <f t="shared" si="66"/>
        <v>6944.2720000000008</v>
      </c>
      <c r="G668" s="50">
        <f t="shared" si="66"/>
        <v>0</v>
      </c>
    </row>
    <row r="669" spans="1:7" ht="14" hidden="1">
      <c r="A669" s="35">
        <v>82</v>
      </c>
      <c r="B669" s="37"/>
      <c r="C669" s="50">
        <f t="shared" si="66"/>
        <v>13381.864000000001</v>
      </c>
      <c r="D669" s="50">
        <f t="shared" si="66"/>
        <v>12839.144000000002</v>
      </c>
      <c r="E669" s="50">
        <f t="shared" si="66"/>
        <v>9335.6320000000014</v>
      </c>
      <c r="F669" s="50">
        <f t="shared" si="66"/>
        <v>6944.2720000000008</v>
      </c>
      <c r="G669" s="50">
        <f t="shared" si="66"/>
        <v>0</v>
      </c>
    </row>
    <row r="670" spans="1:7" ht="14" hidden="1">
      <c r="A670" s="35">
        <v>83</v>
      </c>
      <c r="B670" s="37"/>
      <c r="C670" s="50">
        <f t="shared" si="66"/>
        <v>13381.864000000001</v>
      </c>
      <c r="D670" s="50">
        <f t="shared" si="66"/>
        <v>12839.144000000002</v>
      </c>
      <c r="E670" s="50">
        <f t="shared" si="66"/>
        <v>9335.6320000000014</v>
      </c>
      <c r="F670" s="50">
        <f t="shared" si="66"/>
        <v>6944.2720000000008</v>
      </c>
      <c r="G670" s="50">
        <f t="shared" si="66"/>
        <v>0</v>
      </c>
    </row>
    <row r="671" spans="1:7" ht="14" hidden="1">
      <c r="A671" s="35">
        <v>84</v>
      </c>
      <c r="B671" s="37" t="s">
        <v>3</v>
      </c>
      <c r="C671" s="50">
        <f t="shared" si="66"/>
        <v>13381.864000000001</v>
      </c>
      <c r="D671" s="50">
        <f t="shared" si="66"/>
        <v>12839.144000000002</v>
      </c>
      <c r="E671" s="50">
        <f t="shared" si="66"/>
        <v>9335.6320000000014</v>
      </c>
      <c r="F671" s="50">
        <f t="shared" si="66"/>
        <v>6944.2720000000008</v>
      </c>
      <c r="G671" s="50">
        <f t="shared" si="66"/>
        <v>0</v>
      </c>
    </row>
    <row r="672" spans="1:7" ht="14" hidden="1">
      <c r="A672" s="35">
        <v>1</v>
      </c>
      <c r="B672" s="37" t="s">
        <v>4</v>
      </c>
      <c r="C672" s="50">
        <f t="shared" si="66"/>
        <v>660.16800000000012</v>
      </c>
      <c r="D672" s="50">
        <f t="shared" si="66"/>
        <v>634.30399999999997</v>
      </c>
      <c r="E672" s="50">
        <f t="shared" si="66"/>
        <v>490.14400000000006</v>
      </c>
      <c r="F672" s="50">
        <f t="shared" si="66"/>
        <v>365.06400000000008</v>
      </c>
      <c r="G672" s="50">
        <f t="shared" si="66"/>
        <v>0</v>
      </c>
    </row>
    <row r="673" spans="1:8" ht="14" hidden="1">
      <c r="A673" s="35">
        <v>2</v>
      </c>
      <c r="B673" s="37" t="s">
        <v>1</v>
      </c>
      <c r="C673" s="50">
        <f t="shared" si="66"/>
        <v>1122.328</v>
      </c>
      <c r="D673" s="50">
        <f t="shared" si="66"/>
        <v>1076.96</v>
      </c>
      <c r="E673" s="50">
        <f t="shared" si="66"/>
        <v>833.16000000000008</v>
      </c>
      <c r="F673" s="50">
        <f t="shared" si="66"/>
        <v>619.88800000000015</v>
      </c>
      <c r="G673" s="50">
        <f t="shared" si="66"/>
        <v>0</v>
      </c>
    </row>
    <row r="674" spans="1:8" ht="15" hidden="1" thickBot="1">
      <c r="A674" s="38">
        <v>3</v>
      </c>
      <c r="B674" s="39" t="s">
        <v>5</v>
      </c>
      <c r="C674" s="50">
        <f t="shared" si="66"/>
        <v>1584.0640000000001</v>
      </c>
      <c r="D674" s="50">
        <f t="shared" si="66"/>
        <v>1520.8880000000004</v>
      </c>
      <c r="E674" s="50">
        <f t="shared" si="66"/>
        <v>1174.9040000000002</v>
      </c>
      <c r="F674" s="50">
        <f t="shared" si="66"/>
        <v>873.86400000000015</v>
      </c>
      <c r="G674" s="50">
        <f t="shared" si="66"/>
        <v>0</v>
      </c>
    </row>
    <row r="675" spans="1:8" ht="14" hidden="1" thickBot="1"/>
    <row r="676" spans="1:8" ht="18" hidden="1">
      <c r="A676" s="524" t="s">
        <v>15</v>
      </c>
      <c r="B676" s="525"/>
      <c r="C676" s="525"/>
      <c r="D676" s="525"/>
      <c r="E676" s="525"/>
      <c r="F676" s="525"/>
      <c r="G676" s="526"/>
    </row>
    <row r="677" spans="1:8" ht="18" hidden="1">
      <c r="A677" s="518" t="s">
        <v>12</v>
      </c>
      <c r="B677" s="519"/>
      <c r="C677" s="519"/>
      <c r="D677" s="519"/>
      <c r="E677" s="519"/>
      <c r="F677" s="519"/>
      <c r="G677" s="520"/>
      <c r="H677" s="51"/>
    </row>
    <row r="678" spans="1:8" hidden="1">
      <c r="A678" s="521" t="s">
        <v>0</v>
      </c>
      <c r="B678" s="522"/>
      <c r="C678" s="522"/>
      <c r="D678" s="522"/>
      <c r="E678" s="522"/>
      <c r="F678" s="522"/>
      <c r="G678" s="523"/>
    </row>
    <row r="679" spans="1:8" hidden="1">
      <c r="A679" s="43" t="s">
        <v>2</v>
      </c>
      <c r="B679" s="44" t="s">
        <v>2</v>
      </c>
      <c r="C679" s="60">
        <v>250</v>
      </c>
      <c r="D679" s="60">
        <v>2000</v>
      </c>
      <c r="E679" s="60">
        <v>3500</v>
      </c>
      <c r="F679" s="262">
        <v>5000</v>
      </c>
      <c r="G679" s="262">
        <v>10000</v>
      </c>
    </row>
    <row r="680" spans="1:8" ht="14" hidden="1">
      <c r="A680" s="43">
        <v>18</v>
      </c>
      <c r="B680" s="44"/>
      <c r="C680" s="50">
        <f t="shared" ref="C680:G689" si="67">C6*$K$3</f>
        <v>2059.2000000000003</v>
      </c>
      <c r="D680" s="50">
        <f t="shared" si="67"/>
        <v>1804.2750000000001</v>
      </c>
      <c r="E680" s="50">
        <f t="shared" si="67"/>
        <v>1517.7250000000001</v>
      </c>
      <c r="F680" s="50">
        <f t="shared" si="67"/>
        <v>1316.15</v>
      </c>
      <c r="G680" s="50">
        <f t="shared" si="67"/>
        <v>1020.8000000000001</v>
      </c>
    </row>
    <row r="681" spans="1:8" ht="14" hidden="1">
      <c r="A681" s="43">
        <v>19</v>
      </c>
      <c r="B681" s="44"/>
      <c r="C681" s="50">
        <f t="shared" si="67"/>
        <v>2059.2000000000003</v>
      </c>
      <c r="D681" s="50">
        <f t="shared" si="67"/>
        <v>1804.2750000000001</v>
      </c>
      <c r="E681" s="50">
        <f t="shared" si="67"/>
        <v>1517.7250000000001</v>
      </c>
      <c r="F681" s="50">
        <f t="shared" si="67"/>
        <v>1316.15</v>
      </c>
      <c r="G681" s="50">
        <f t="shared" si="67"/>
        <v>1020.8000000000001</v>
      </c>
    </row>
    <row r="682" spans="1:8" ht="14" hidden="1">
      <c r="A682" s="43">
        <v>20</v>
      </c>
      <c r="B682" s="44"/>
      <c r="C682" s="50">
        <f t="shared" si="67"/>
        <v>2059.2000000000003</v>
      </c>
      <c r="D682" s="50">
        <f t="shared" si="67"/>
        <v>1804.2750000000001</v>
      </c>
      <c r="E682" s="50">
        <f t="shared" si="67"/>
        <v>1517.7250000000001</v>
      </c>
      <c r="F682" s="50">
        <f t="shared" si="67"/>
        <v>1316.15</v>
      </c>
      <c r="G682" s="50">
        <f t="shared" si="67"/>
        <v>1020.8000000000001</v>
      </c>
    </row>
    <row r="683" spans="1:8" ht="14" hidden="1">
      <c r="A683" s="43">
        <v>21</v>
      </c>
      <c r="B683" s="44"/>
      <c r="C683" s="50">
        <f t="shared" si="67"/>
        <v>2059.2000000000003</v>
      </c>
      <c r="D683" s="50">
        <f t="shared" si="67"/>
        <v>1804.2750000000001</v>
      </c>
      <c r="E683" s="50">
        <f t="shared" si="67"/>
        <v>1517.7250000000001</v>
      </c>
      <c r="F683" s="50">
        <f t="shared" si="67"/>
        <v>1316.15</v>
      </c>
      <c r="G683" s="50">
        <f t="shared" si="67"/>
        <v>1020.8000000000001</v>
      </c>
    </row>
    <row r="684" spans="1:8" ht="14" hidden="1">
      <c r="A684" s="43">
        <v>22</v>
      </c>
      <c r="B684" s="44"/>
      <c r="C684" s="50">
        <f t="shared" si="67"/>
        <v>2059.2000000000003</v>
      </c>
      <c r="D684" s="50">
        <f t="shared" si="67"/>
        <v>1804.2750000000001</v>
      </c>
      <c r="E684" s="50">
        <f t="shared" si="67"/>
        <v>1517.7250000000001</v>
      </c>
      <c r="F684" s="50">
        <f t="shared" si="67"/>
        <v>1316.15</v>
      </c>
      <c r="G684" s="50">
        <f t="shared" si="67"/>
        <v>1020.8000000000001</v>
      </c>
    </row>
    <row r="685" spans="1:8" ht="14" hidden="1">
      <c r="A685" s="43">
        <v>23</v>
      </c>
      <c r="B685" s="44"/>
      <c r="C685" s="50">
        <f t="shared" si="67"/>
        <v>2059.2000000000003</v>
      </c>
      <c r="D685" s="50">
        <f t="shared" si="67"/>
        <v>1804.2750000000001</v>
      </c>
      <c r="E685" s="50">
        <f t="shared" si="67"/>
        <v>1517.7250000000001</v>
      </c>
      <c r="F685" s="50">
        <f t="shared" si="67"/>
        <v>1316.15</v>
      </c>
      <c r="G685" s="50">
        <f t="shared" si="67"/>
        <v>1020.8000000000001</v>
      </c>
    </row>
    <row r="686" spans="1:8" ht="14" hidden="1">
      <c r="A686" s="43">
        <v>24</v>
      </c>
      <c r="B686" s="44"/>
      <c r="C686" s="50">
        <f t="shared" si="67"/>
        <v>2059.2000000000003</v>
      </c>
      <c r="D686" s="50">
        <f t="shared" si="67"/>
        <v>1804.2750000000001</v>
      </c>
      <c r="E686" s="50">
        <f t="shared" si="67"/>
        <v>1517.7250000000001</v>
      </c>
      <c r="F686" s="50">
        <f t="shared" si="67"/>
        <v>1316.15</v>
      </c>
      <c r="G686" s="50">
        <f t="shared" si="67"/>
        <v>1020.8000000000001</v>
      </c>
    </row>
    <row r="687" spans="1:8" ht="14" hidden="1">
      <c r="A687" s="43">
        <v>25</v>
      </c>
      <c r="B687" s="44"/>
      <c r="C687" s="50">
        <f t="shared" si="67"/>
        <v>2200.5500000000002</v>
      </c>
      <c r="D687" s="50">
        <f t="shared" si="67"/>
        <v>1928.8500000000001</v>
      </c>
      <c r="E687" s="50">
        <f t="shared" si="67"/>
        <v>1612.6000000000001</v>
      </c>
      <c r="F687" s="50">
        <f t="shared" si="67"/>
        <v>1398.375</v>
      </c>
      <c r="G687" s="50">
        <f t="shared" si="67"/>
        <v>1084.6000000000001</v>
      </c>
    </row>
    <row r="688" spans="1:8" ht="14" hidden="1">
      <c r="A688" s="43">
        <v>26</v>
      </c>
      <c r="B688" s="44"/>
      <c r="C688" s="50">
        <f t="shared" si="67"/>
        <v>2200.5500000000002</v>
      </c>
      <c r="D688" s="50">
        <f t="shared" si="67"/>
        <v>1928.8500000000001</v>
      </c>
      <c r="E688" s="50">
        <f t="shared" si="67"/>
        <v>1612.6000000000001</v>
      </c>
      <c r="F688" s="50">
        <f t="shared" si="67"/>
        <v>1398.375</v>
      </c>
      <c r="G688" s="50">
        <f t="shared" si="67"/>
        <v>1084.6000000000001</v>
      </c>
    </row>
    <row r="689" spans="1:7" ht="14" hidden="1">
      <c r="A689" s="43">
        <v>27</v>
      </c>
      <c r="B689" s="44"/>
      <c r="C689" s="50">
        <f t="shared" si="67"/>
        <v>2200.5500000000002</v>
      </c>
      <c r="D689" s="50">
        <f t="shared" si="67"/>
        <v>1928.8500000000001</v>
      </c>
      <c r="E689" s="50">
        <f t="shared" si="67"/>
        <v>1612.6000000000001</v>
      </c>
      <c r="F689" s="50">
        <f t="shared" si="67"/>
        <v>1398.375</v>
      </c>
      <c r="G689" s="50">
        <f t="shared" si="67"/>
        <v>1084.6000000000001</v>
      </c>
    </row>
    <row r="690" spans="1:7" ht="14" hidden="1">
      <c r="A690" s="43">
        <v>28</v>
      </c>
      <c r="B690" s="44"/>
      <c r="C690" s="50">
        <f t="shared" ref="C690:G699" si="68">C16*$K$3</f>
        <v>2200.5500000000002</v>
      </c>
      <c r="D690" s="50">
        <f t="shared" si="68"/>
        <v>1928.8500000000001</v>
      </c>
      <c r="E690" s="50">
        <f t="shared" si="68"/>
        <v>1612.6000000000001</v>
      </c>
      <c r="F690" s="50">
        <f t="shared" si="68"/>
        <v>1398.375</v>
      </c>
      <c r="G690" s="50">
        <f t="shared" si="68"/>
        <v>1084.6000000000001</v>
      </c>
    </row>
    <row r="691" spans="1:7" ht="14" hidden="1">
      <c r="A691" s="43">
        <v>29</v>
      </c>
      <c r="B691" s="44"/>
      <c r="C691" s="50">
        <f t="shared" si="68"/>
        <v>2200.5500000000002</v>
      </c>
      <c r="D691" s="50">
        <f t="shared" si="68"/>
        <v>1928.8500000000001</v>
      </c>
      <c r="E691" s="50">
        <f t="shared" si="68"/>
        <v>1612.6000000000001</v>
      </c>
      <c r="F691" s="50">
        <f t="shared" si="68"/>
        <v>1398.375</v>
      </c>
      <c r="G691" s="50">
        <f t="shared" si="68"/>
        <v>1084.6000000000001</v>
      </c>
    </row>
    <row r="692" spans="1:7" ht="14" hidden="1">
      <c r="A692" s="43">
        <v>30</v>
      </c>
      <c r="B692" s="44"/>
      <c r="C692" s="50">
        <f t="shared" si="68"/>
        <v>2447.7750000000001</v>
      </c>
      <c r="D692" s="50">
        <f t="shared" si="68"/>
        <v>2145.5500000000002</v>
      </c>
      <c r="E692" s="50">
        <f t="shared" si="68"/>
        <v>1779.8000000000002</v>
      </c>
      <c r="F692" s="50">
        <f t="shared" si="68"/>
        <v>1543.0250000000001</v>
      </c>
      <c r="G692" s="50">
        <f t="shared" si="68"/>
        <v>1197.075</v>
      </c>
    </row>
    <row r="693" spans="1:7" ht="14" hidden="1">
      <c r="A693" s="43">
        <v>31</v>
      </c>
      <c r="B693" s="44"/>
      <c r="C693" s="50">
        <f t="shared" si="68"/>
        <v>2447.7750000000001</v>
      </c>
      <c r="D693" s="50">
        <f t="shared" si="68"/>
        <v>2145.5500000000002</v>
      </c>
      <c r="E693" s="50">
        <f t="shared" si="68"/>
        <v>1779.8000000000002</v>
      </c>
      <c r="F693" s="50">
        <f t="shared" si="68"/>
        <v>1543.0250000000001</v>
      </c>
      <c r="G693" s="50">
        <f t="shared" si="68"/>
        <v>1197.075</v>
      </c>
    </row>
    <row r="694" spans="1:7" ht="14" hidden="1">
      <c r="A694" s="43">
        <v>32</v>
      </c>
      <c r="B694" s="44"/>
      <c r="C694" s="50">
        <f t="shared" si="68"/>
        <v>2447.7750000000001</v>
      </c>
      <c r="D694" s="50">
        <f t="shared" si="68"/>
        <v>2145.5500000000002</v>
      </c>
      <c r="E694" s="50">
        <f t="shared" si="68"/>
        <v>1779.8000000000002</v>
      </c>
      <c r="F694" s="50">
        <f t="shared" si="68"/>
        <v>1543.0250000000001</v>
      </c>
      <c r="G694" s="50">
        <f t="shared" si="68"/>
        <v>1197.075</v>
      </c>
    </row>
    <row r="695" spans="1:7" ht="14" hidden="1">
      <c r="A695" s="43">
        <v>33</v>
      </c>
      <c r="B695" s="44"/>
      <c r="C695" s="50">
        <f t="shared" si="68"/>
        <v>2447.7750000000001</v>
      </c>
      <c r="D695" s="50">
        <f t="shared" si="68"/>
        <v>2145.5500000000002</v>
      </c>
      <c r="E695" s="50">
        <f t="shared" si="68"/>
        <v>1779.8000000000002</v>
      </c>
      <c r="F695" s="50">
        <f t="shared" si="68"/>
        <v>1543.0250000000001</v>
      </c>
      <c r="G695" s="50">
        <f t="shared" si="68"/>
        <v>1197.075</v>
      </c>
    </row>
    <row r="696" spans="1:7" ht="14" hidden="1">
      <c r="A696" s="43">
        <v>34</v>
      </c>
      <c r="B696" s="44"/>
      <c r="C696" s="50">
        <f t="shared" si="68"/>
        <v>2447.7750000000001</v>
      </c>
      <c r="D696" s="50">
        <f t="shared" si="68"/>
        <v>2145.5500000000002</v>
      </c>
      <c r="E696" s="50">
        <f t="shared" si="68"/>
        <v>1779.8000000000002</v>
      </c>
      <c r="F696" s="50">
        <f t="shared" si="68"/>
        <v>1543.0250000000001</v>
      </c>
      <c r="G696" s="50">
        <f t="shared" si="68"/>
        <v>1197.075</v>
      </c>
    </row>
    <row r="697" spans="1:7" ht="14" hidden="1">
      <c r="A697" s="43">
        <v>35</v>
      </c>
      <c r="B697" s="44"/>
      <c r="C697" s="50">
        <f t="shared" si="68"/>
        <v>2732.6750000000002</v>
      </c>
      <c r="D697" s="50">
        <f t="shared" si="68"/>
        <v>2395.25</v>
      </c>
      <c r="E697" s="50">
        <f t="shared" si="68"/>
        <v>1975.8750000000002</v>
      </c>
      <c r="F697" s="50">
        <f t="shared" si="68"/>
        <v>1712.9750000000001</v>
      </c>
      <c r="G697" s="50">
        <f t="shared" si="68"/>
        <v>1328.5250000000001</v>
      </c>
    </row>
    <row r="698" spans="1:7" ht="14" hidden="1">
      <c r="A698" s="43">
        <v>36</v>
      </c>
      <c r="B698" s="44"/>
      <c r="C698" s="50">
        <f t="shared" si="68"/>
        <v>2732.6750000000002</v>
      </c>
      <c r="D698" s="50">
        <f t="shared" si="68"/>
        <v>2395.25</v>
      </c>
      <c r="E698" s="50">
        <f t="shared" si="68"/>
        <v>1975.8750000000002</v>
      </c>
      <c r="F698" s="50">
        <f t="shared" si="68"/>
        <v>1712.9750000000001</v>
      </c>
      <c r="G698" s="50">
        <f t="shared" si="68"/>
        <v>1328.5250000000001</v>
      </c>
    </row>
    <row r="699" spans="1:7" ht="14" hidden="1">
      <c r="A699" s="43">
        <v>37</v>
      </c>
      <c r="B699" s="44"/>
      <c r="C699" s="50">
        <f t="shared" si="68"/>
        <v>2732.6750000000002</v>
      </c>
      <c r="D699" s="50">
        <f t="shared" si="68"/>
        <v>2395.25</v>
      </c>
      <c r="E699" s="50">
        <f t="shared" si="68"/>
        <v>1975.8750000000002</v>
      </c>
      <c r="F699" s="50">
        <f t="shared" si="68"/>
        <v>1712.9750000000001</v>
      </c>
      <c r="G699" s="50">
        <f t="shared" si="68"/>
        <v>1328.5250000000001</v>
      </c>
    </row>
    <row r="700" spans="1:7" ht="14" hidden="1">
      <c r="A700" s="43">
        <v>38</v>
      </c>
      <c r="B700" s="44"/>
      <c r="C700" s="50">
        <f t="shared" ref="C700:G709" si="69">C26*$K$3</f>
        <v>2732.6750000000002</v>
      </c>
      <c r="D700" s="50">
        <f t="shared" si="69"/>
        <v>2395.25</v>
      </c>
      <c r="E700" s="50">
        <f t="shared" si="69"/>
        <v>1975.8750000000002</v>
      </c>
      <c r="F700" s="50">
        <f t="shared" si="69"/>
        <v>1712.9750000000001</v>
      </c>
      <c r="G700" s="50">
        <f t="shared" si="69"/>
        <v>1328.5250000000001</v>
      </c>
    </row>
    <row r="701" spans="1:7" ht="14" hidden="1">
      <c r="A701" s="43">
        <v>39</v>
      </c>
      <c r="B701" s="44"/>
      <c r="C701" s="50">
        <f t="shared" si="69"/>
        <v>2732.6750000000002</v>
      </c>
      <c r="D701" s="50">
        <f t="shared" si="69"/>
        <v>2395.25</v>
      </c>
      <c r="E701" s="50">
        <f t="shared" si="69"/>
        <v>1975.8750000000002</v>
      </c>
      <c r="F701" s="50">
        <f t="shared" si="69"/>
        <v>1712.9750000000001</v>
      </c>
      <c r="G701" s="50">
        <f t="shared" si="69"/>
        <v>1328.5250000000001</v>
      </c>
    </row>
    <row r="702" spans="1:7" ht="14" hidden="1">
      <c r="A702" s="43">
        <v>40</v>
      </c>
      <c r="B702" s="44"/>
      <c r="C702" s="50">
        <f t="shared" si="69"/>
        <v>3061.8500000000004</v>
      </c>
      <c r="D702" s="50">
        <f t="shared" si="69"/>
        <v>2683.1750000000002</v>
      </c>
      <c r="E702" s="50">
        <f t="shared" si="69"/>
        <v>2203.5750000000003</v>
      </c>
      <c r="F702" s="50">
        <f t="shared" si="69"/>
        <v>1910.7</v>
      </c>
      <c r="G702" s="50">
        <f t="shared" si="69"/>
        <v>1481.9750000000001</v>
      </c>
    </row>
    <row r="703" spans="1:7" ht="14" hidden="1">
      <c r="A703" s="43">
        <v>41</v>
      </c>
      <c r="B703" s="44"/>
      <c r="C703" s="50">
        <f t="shared" si="69"/>
        <v>3061.8500000000004</v>
      </c>
      <c r="D703" s="50">
        <f t="shared" si="69"/>
        <v>2683.1750000000002</v>
      </c>
      <c r="E703" s="50">
        <f t="shared" si="69"/>
        <v>2203.5750000000003</v>
      </c>
      <c r="F703" s="50">
        <f t="shared" si="69"/>
        <v>1910.7</v>
      </c>
      <c r="G703" s="50">
        <f t="shared" si="69"/>
        <v>1481.9750000000001</v>
      </c>
    </row>
    <row r="704" spans="1:7" ht="14" hidden="1">
      <c r="A704" s="43">
        <v>42</v>
      </c>
      <c r="B704" s="44"/>
      <c r="C704" s="50">
        <f t="shared" si="69"/>
        <v>3061.8500000000004</v>
      </c>
      <c r="D704" s="50">
        <f t="shared" si="69"/>
        <v>2683.1750000000002</v>
      </c>
      <c r="E704" s="50">
        <f t="shared" si="69"/>
        <v>2203.5750000000003</v>
      </c>
      <c r="F704" s="50">
        <f t="shared" si="69"/>
        <v>1910.7</v>
      </c>
      <c r="G704" s="50">
        <f t="shared" si="69"/>
        <v>1481.9750000000001</v>
      </c>
    </row>
    <row r="705" spans="1:7" ht="14" hidden="1">
      <c r="A705" s="43">
        <v>43</v>
      </c>
      <c r="B705" s="44"/>
      <c r="C705" s="50">
        <f t="shared" si="69"/>
        <v>3061.8500000000004</v>
      </c>
      <c r="D705" s="50">
        <f t="shared" si="69"/>
        <v>2683.1750000000002</v>
      </c>
      <c r="E705" s="50">
        <f t="shared" si="69"/>
        <v>2203.5750000000003</v>
      </c>
      <c r="F705" s="50">
        <f t="shared" si="69"/>
        <v>1910.7</v>
      </c>
      <c r="G705" s="50">
        <f t="shared" si="69"/>
        <v>1481.9750000000001</v>
      </c>
    </row>
    <row r="706" spans="1:7" ht="14" hidden="1">
      <c r="A706" s="43">
        <v>44</v>
      </c>
      <c r="B706" s="44"/>
      <c r="C706" s="50">
        <f t="shared" si="69"/>
        <v>3061.8500000000004</v>
      </c>
      <c r="D706" s="50">
        <f t="shared" si="69"/>
        <v>2683.1750000000002</v>
      </c>
      <c r="E706" s="50">
        <f t="shared" si="69"/>
        <v>2203.5750000000003</v>
      </c>
      <c r="F706" s="50">
        <f t="shared" si="69"/>
        <v>1910.7</v>
      </c>
      <c r="G706" s="50">
        <f t="shared" si="69"/>
        <v>1481.9750000000001</v>
      </c>
    </row>
    <row r="707" spans="1:7" ht="14" hidden="1">
      <c r="A707" s="43">
        <v>45</v>
      </c>
      <c r="B707" s="44"/>
      <c r="C707" s="50">
        <f t="shared" si="69"/>
        <v>3425.9500000000003</v>
      </c>
      <c r="D707" s="50">
        <f t="shared" si="69"/>
        <v>3003.2750000000001</v>
      </c>
      <c r="E707" s="50">
        <f t="shared" si="69"/>
        <v>2459.0500000000002</v>
      </c>
      <c r="F707" s="50">
        <f t="shared" si="69"/>
        <v>2132.3500000000004</v>
      </c>
      <c r="G707" s="50">
        <f t="shared" si="69"/>
        <v>1653.8500000000001</v>
      </c>
    </row>
    <row r="708" spans="1:7" ht="14" hidden="1">
      <c r="A708" s="43">
        <v>46</v>
      </c>
      <c r="B708" s="44"/>
      <c r="C708" s="50">
        <f t="shared" si="69"/>
        <v>3425.9500000000003</v>
      </c>
      <c r="D708" s="50">
        <f t="shared" si="69"/>
        <v>3003.2750000000001</v>
      </c>
      <c r="E708" s="50">
        <f t="shared" si="69"/>
        <v>2459.0500000000002</v>
      </c>
      <c r="F708" s="50">
        <f t="shared" si="69"/>
        <v>2132.3500000000004</v>
      </c>
      <c r="G708" s="50">
        <f t="shared" si="69"/>
        <v>1653.8500000000001</v>
      </c>
    </row>
    <row r="709" spans="1:7" ht="14" hidden="1">
      <c r="A709" s="43">
        <v>47</v>
      </c>
      <c r="B709" s="44"/>
      <c r="C709" s="50">
        <f t="shared" si="69"/>
        <v>3425.9500000000003</v>
      </c>
      <c r="D709" s="50">
        <f t="shared" si="69"/>
        <v>3003.2750000000001</v>
      </c>
      <c r="E709" s="50">
        <f t="shared" si="69"/>
        <v>2459.0500000000002</v>
      </c>
      <c r="F709" s="50">
        <f t="shared" si="69"/>
        <v>2132.3500000000004</v>
      </c>
      <c r="G709" s="50">
        <f t="shared" si="69"/>
        <v>1653.8500000000001</v>
      </c>
    </row>
    <row r="710" spans="1:7" ht="14" hidden="1">
      <c r="A710" s="43">
        <v>48</v>
      </c>
      <c r="B710" s="44"/>
      <c r="C710" s="50">
        <f t="shared" ref="C710:G719" si="70">C36*$K$3</f>
        <v>3425.9500000000003</v>
      </c>
      <c r="D710" s="50">
        <f t="shared" si="70"/>
        <v>3003.2750000000001</v>
      </c>
      <c r="E710" s="50">
        <f t="shared" si="70"/>
        <v>2459.0500000000002</v>
      </c>
      <c r="F710" s="50">
        <f t="shared" si="70"/>
        <v>2132.3500000000004</v>
      </c>
      <c r="G710" s="50">
        <f t="shared" si="70"/>
        <v>1653.8500000000001</v>
      </c>
    </row>
    <row r="711" spans="1:7" ht="14" hidden="1">
      <c r="A711" s="43">
        <v>49</v>
      </c>
      <c r="B711" s="44"/>
      <c r="C711" s="50">
        <f t="shared" si="70"/>
        <v>3425.9500000000003</v>
      </c>
      <c r="D711" s="50">
        <f t="shared" si="70"/>
        <v>3003.2750000000001</v>
      </c>
      <c r="E711" s="50">
        <f t="shared" si="70"/>
        <v>2459.0500000000002</v>
      </c>
      <c r="F711" s="50">
        <f t="shared" si="70"/>
        <v>2132.3500000000004</v>
      </c>
      <c r="G711" s="50">
        <f t="shared" si="70"/>
        <v>1653.8500000000001</v>
      </c>
    </row>
    <row r="712" spans="1:7" ht="14" hidden="1">
      <c r="A712" s="43">
        <v>50</v>
      </c>
      <c r="B712" s="44"/>
      <c r="C712" s="50">
        <f t="shared" si="70"/>
        <v>3837.6250000000005</v>
      </c>
      <c r="D712" s="50">
        <f t="shared" si="70"/>
        <v>3363.8</v>
      </c>
      <c r="E712" s="50">
        <f t="shared" si="70"/>
        <v>2747.25</v>
      </c>
      <c r="F712" s="50">
        <f t="shared" si="70"/>
        <v>2382.0500000000002</v>
      </c>
      <c r="G712" s="50">
        <f t="shared" si="70"/>
        <v>1847.7250000000001</v>
      </c>
    </row>
    <row r="713" spans="1:7" ht="14" hidden="1">
      <c r="A713" s="43">
        <v>51</v>
      </c>
      <c r="B713" s="44"/>
      <c r="C713" s="50">
        <f t="shared" si="70"/>
        <v>3837.6250000000005</v>
      </c>
      <c r="D713" s="50">
        <f t="shared" si="70"/>
        <v>3363.8</v>
      </c>
      <c r="E713" s="50">
        <f t="shared" si="70"/>
        <v>2747.25</v>
      </c>
      <c r="F713" s="50">
        <f t="shared" si="70"/>
        <v>2382.0500000000002</v>
      </c>
      <c r="G713" s="50">
        <f t="shared" si="70"/>
        <v>1847.7250000000001</v>
      </c>
    </row>
    <row r="714" spans="1:7" ht="14" hidden="1">
      <c r="A714" s="43">
        <v>52</v>
      </c>
      <c r="B714" s="44"/>
      <c r="C714" s="50">
        <f t="shared" si="70"/>
        <v>3837.6250000000005</v>
      </c>
      <c r="D714" s="50">
        <f t="shared" si="70"/>
        <v>3363.8</v>
      </c>
      <c r="E714" s="50">
        <f t="shared" si="70"/>
        <v>2747.25</v>
      </c>
      <c r="F714" s="50">
        <f t="shared" si="70"/>
        <v>2382.0500000000002</v>
      </c>
      <c r="G714" s="50">
        <f t="shared" si="70"/>
        <v>1847.7250000000001</v>
      </c>
    </row>
    <row r="715" spans="1:7" ht="14" hidden="1">
      <c r="A715" s="43">
        <v>53</v>
      </c>
      <c r="B715" s="44"/>
      <c r="C715" s="50">
        <f t="shared" si="70"/>
        <v>3837.6250000000005</v>
      </c>
      <c r="D715" s="50">
        <f t="shared" si="70"/>
        <v>3363.8</v>
      </c>
      <c r="E715" s="50">
        <f t="shared" si="70"/>
        <v>2747.25</v>
      </c>
      <c r="F715" s="50">
        <f t="shared" si="70"/>
        <v>2382.0500000000002</v>
      </c>
      <c r="G715" s="50">
        <f t="shared" si="70"/>
        <v>1847.7250000000001</v>
      </c>
    </row>
    <row r="716" spans="1:7" ht="14" hidden="1">
      <c r="A716" s="43">
        <v>54</v>
      </c>
      <c r="B716" s="45"/>
      <c r="C716" s="50">
        <f t="shared" si="70"/>
        <v>3837.6250000000005</v>
      </c>
      <c r="D716" s="50">
        <f t="shared" si="70"/>
        <v>3363.8</v>
      </c>
      <c r="E716" s="50">
        <f t="shared" si="70"/>
        <v>2747.25</v>
      </c>
      <c r="F716" s="50">
        <f t="shared" si="70"/>
        <v>2382.0500000000002</v>
      </c>
      <c r="G716" s="50">
        <f t="shared" si="70"/>
        <v>1847.7250000000001</v>
      </c>
    </row>
    <row r="717" spans="1:7" ht="14" hidden="1">
      <c r="A717" s="43">
        <v>55</v>
      </c>
      <c r="B717" s="45"/>
      <c r="C717" s="50">
        <f t="shared" si="70"/>
        <v>4290.55</v>
      </c>
      <c r="D717" s="50">
        <f t="shared" si="70"/>
        <v>3760.9</v>
      </c>
      <c r="E717" s="50">
        <f t="shared" si="70"/>
        <v>3067.3500000000004</v>
      </c>
      <c r="F717" s="50">
        <f t="shared" si="70"/>
        <v>2659.8</v>
      </c>
      <c r="G717" s="50">
        <f t="shared" si="70"/>
        <v>2063.0500000000002</v>
      </c>
    </row>
    <row r="718" spans="1:7" ht="14" hidden="1">
      <c r="A718" s="43">
        <v>56</v>
      </c>
      <c r="B718" s="45"/>
      <c r="C718" s="50">
        <f t="shared" si="70"/>
        <v>4290.55</v>
      </c>
      <c r="D718" s="50">
        <f t="shared" si="70"/>
        <v>3760.9</v>
      </c>
      <c r="E718" s="50">
        <f t="shared" si="70"/>
        <v>3067.3500000000004</v>
      </c>
      <c r="F718" s="50">
        <f t="shared" si="70"/>
        <v>2659.8</v>
      </c>
      <c r="G718" s="50">
        <f t="shared" si="70"/>
        <v>2063.0500000000002</v>
      </c>
    </row>
    <row r="719" spans="1:7" ht="14" hidden="1">
      <c r="A719" s="43">
        <v>57</v>
      </c>
      <c r="B719" s="45"/>
      <c r="C719" s="50">
        <f t="shared" si="70"/>
        <v>4290.55</v>
      </c>
      <c r="D719" s="50">
        <f t="shared" si="70"/>
        <v>3760.9</v>
      </c>
      <c r="E719" s="50">
        <f t="shared" si="70"/>
        <v>3067.3500000000004</v>
      </c>
      <c r="F719" s="50">
        <f t="shared" si="70"/>
        <v>2659.8</v>
      </c>
      <c r="G719" s="50">
        <f t="shared" si="70"/>
        <v>2063.0500000000002</v>
      </c>
    </row>
    <row r="720" spans="1:7" ht="14" hidden="1">
      <c r="A720" s="43">
        <v>58</v>
      </c>
      <c r="B720" s="45"/>
      <c r="C720" s="50">
        <f t="shared" ref="C720:G729" si="71">C46*$K$3</f>
        <v>4290.55</v>
      </c>
      <c r="D720" s="50">
        <f t="shared" si="71"/>
        <v>3760.9</v>
      </c>
      <c r="E720" s="50">
        <f t="shared" si="71"/>
        <v>3067.3500000000004</v>
      </c>
      <c r="F720" s="50">
        <f t="shared" si="71"/>
        <v>2659.8</v>
      </c>
      <c r="G720" s="50">
        <f t="shared" si="71"/>
        <v>2063.0500000000002</v>
      </c>
    </row>
    <row r="721" spans="1:7" ht="14" hidden="1">
      <c r="A721" s="43">
        <v>59</v>
      </c>
      <c r="B721" s="45"/>
      <c r="C721" s="50">
        <f t="shared" si="71"/>
        <v>4290.55</v>
      </c>
      <c r="D721" s="50">
        <f t="shared" si="71"/>
        <v>3760.9</v>
      </c>
      <c r="E721" s="50">
        <f t="shared" si="71"/>
        <v>3067.3500000000004</v>
      </c>
      <c r="F721" s="50">
        <f t="shared" si="71"/>
        <v>2659.8</v>
      </c>
      <c r="G721" s="50">
        <f t="shared" si="71"/>
        <v>2063.0500000000002</v>
      </c>
    </row>
    <row r="722" spans="1:7" ht="14" hidden="1">
      <c r="A722" s="43">
        <v>60</v>
      </c>
      <c r="B722" s="45"/>
      <c r="C722" s="50">
        <f t="shared" si="71"/>
        <v>4592.2250000000004</v>
      </c>
      <c r="D722" s="50">
        <f t="shared" si="71"/>
        <v>4024.9000000000005</v>
      </c>
      <c r="E722" s="50">
        <f t="shared" si="71"/>
        <v>3280.2000000000003</v>
      </c>
      <c r="F722" s="50">
        <f t="shared" si="71"/>
        <v>2844.8750000000005</v>
      </c>
      <c r="G722" s="50">
        <f t="shared" si="71"/>
        <v>2206.3250000000003</v>
      </c>
    </row>
    <row r="723" spans="1:7" ht="14" hidden="1">
      <c r="A723" s="43">
        <v>61</v>
      </c>
      <c r="B723" s="45"/>
      <c r="C723" s="50">
        <f t="shared" si="71"/>
        <v>5117.4750000000004</v>
      </c>
      <c r="D723" s="50">
        <f t="shared" si="71"/>
        <v>4485.5250000000005</v>
      </c>
      <c r="E723" s="50">
        <f t="shared" si="71"/>
        <v>3653.3750000000005</v>
      </c>
      <c r="F723" s="50">
        <f t="shared" si="71"/>
        <v>3168.0000000000005</v>
      </c>
      <c r="G723" s="50">
        <f t="shared" si="71"/>
        <v>2457.125</v>
      </c>
    </row>
    <row r="724" spans="1:7" ht="14" hidden="1">
      <c r="A724" s="43">
        <v>62</v>
      </c>
      <c r="B724" s="45"/>
      <c r="C724" s="50">
        <f t="shared" si="71"/>
        <v>5685.6250000000009</v>
      </c>
      <c r="D724" s="50">
        <f t="shared" si="71"/>
        <v>4983.8250000000007</v>
      </c>
      <c r="E724" s="50">
        <f t="shared" si="71"/>
        <v>4057.9000000000005</v>
      </c>
      <c r="F724" s="50">
        <f t="shared" si="71"/>
        <v>3518.6250000000005</v>
      </c>
      <c r="G724" s="50">
        <f t="shared" si="71"/>
        <v>2728.8250000000003</v>
      </c>
    </row>
    <row r="725" spans="1:7" ht="14" hidden="1">
      <c r="A725" s="43">
        <v>63</v>
      </c>
      <c r="B725" s="45"/>
      <c r="C725" s="50">
        <f t="shared" si="71"/>
        <v>6296.9500000000007</v>
      </c>
      <c r="D725" s="50">
        <f t="shared" si="71"/>
        <v>5519.5250000000005</v>
      </c>
      <c r="E725" s="50">
        <f t="shared" si="71"/>
        <v>4494.05</v>
      </c>
      <c r="F725" s="50">
        <f t="shared" si="71"/>
        <v>3896.7500000000005</v>
      </c>
      <c r="G725" s="50">
        <f t="shared" si="71"/>
        <v>3022.5250000000001</v>
      </c>
    </row>
    <row r="726" spans="1:7" ht="14" hidden="1">
      <c r="A726" s="43">
        <v>64</v>
      </c>
      <c r="B726" s="45"/>
      <c r="C726" s="50">
        <f t="shared" si="71"/>
        <v>6951.4500000000007</v>
      </c>
      <c r="D726" s="50">
        <f t="shared" si="71"/>
        <v>6092.6250000000009</v>
      </c>
      <c r="E726" s="50">
        <f t="shared" si="71"/>
        <v>4961.55</v>
      </c>
      <c r="F726" s="50">
        <f t="shared" si="71"/>
        <v>4302.375</v>
      </c>
      <c r="G726" s="50">
        <f t="shared" si="71"/>
        <v>3336.8500000000004</v>
      </c>
    </row>
    <row r="727" spans="1:7" ht="14" hidden="1">
      <c r="A727" s="43">
        <v>65</v>
      </c>
      <c r="B727" s="45"/>
      <c r="C727" s="50">
        <f t="shared" si="71"/>
        <v>7648.0250000000005</v>
      </c>
      <c r="D727" s="50">
        <f t="shared" si="71"/>
        <v>6703.4000000000005</v>
      </c>
      <c r="E727" s="50">
        <f t="shared" si="71"/>
        <v>5460.9500000000007</v>
      </c>
      <c r="F727" s="50">
        <f t="shared" si="71"/>
        <v>4735.2250000000004</v>
      </c>
      <c r="G727" s="50">
        <f t="shared" si="71"/>
        <v>3672.6250000000005</v>
      </c>
    </row>
    <row r="728" spans="1:7" ht="14" hidden="1">
      <c r="A728" s="43">
        <v>66</v>
      </c>
      <c r="B728" s="45"/>
      <c r="C728" s="50">
        <f t="shared" si="71"/>
        <v>8387.7750000000015</v>
      </c>
      <c r="D728" s="50">
        <f t="shared" si="71"/>
        <v>7351.85</v>
      </c>
      <c r="E728" s="50">
        <f t="shared" si="71"/>
        <v>5992.5250000000005</v>
      </c>
      <c r="F728" s="50">
        <f t="shared" si="71"/>
        <v>5196.125</v>
      </c>
      <c r="G728" s="50">
        <f t="shared" si="71"/>
        <v>4029.5750000000003</v>
      </c>
    </row>
    <row r="729" spans="1:7" ht="14" hidden="1">
      <c r="A729" s="43">
        <v>67</v>
      </c>
      <c r="B729" s="45"/>
      <c r="C729" s="50">
        <f t="shared" si="71"/>
        <v>9170.7000000000007</v>
      </c>
      <c r="D729" s="50">
        <f t="shared" si="71"/>
        <v>8037.9750000000004</v>
      </c>
      <c r="E729" s="50">
        <f t="shared" si="71"/>
        <v>6555.1750000000002</v>
      </c>
      <c r="F729" s="50">
        <f t="shared" si="71"/>
        <v>5683.9750000000004</v>
      </c>
      <c r="G729" s="50">
        <f t="shared" si="71"/>
        <v>4408.25</v>
      </c>
    </row>
    <row r="730" spans="1:7" ht="14" hidden="1">
      <c r="A730" s="43">
        <v>68</v>
      </c>
      <c r="B730" s="45"/>
      <c r="C730" s="50">
        <f t="shared" ref="C730:G739" si="72">C56*$K$3</f>
        <v>9995.9750000000004</v>
      </c>
      <c r="D730" s="50">
        <f t="shared" si="72"/>
        <v>8761.5</v>
      </c>
      <c r="E730" s="50">
        <f t="shared" si="72"/>
        <v>7149.1750000000002</v>
      </c>
      <c r="F730" s="50">
        <f t="shared" si="72"/>
        <v>6199.05</v>
      </c>
      <c r="G730" s="50">
        <f t="shared" si="72"/>
        <v>4807.55</v>
      </c>
    </row>
    <row r="731" spans="1:7" ht="14" hidden="1">
      <c r="A731" s="43">
        <v>69</v>
      </c>
      <c r="B731" s="45"/>
      <c r="C731" s="50">
        <f t="shared" si="72"/>
        <v>10864.7</v>
      </c>
      <c r="D731" s="50">
        <f t="shared" si="72"/>
        <v>9522.9750000000004</v>
      </c>
      <c r="E731" s="50">
        <f t="shared" si="72"/>
        <v>7775.0750000000007</v>
      </c>
      <c r="F731" s="50">
        <f t="shared" si="72"/>
        <v>6742.1750000000002</v>
      </c>
      <c r="G731" s="50">
        <f t="shared" si="72"/>
        <v>5228.5750000000007</v>
      </c>
    </row>
    <row r="732" spans="1:7" ht="14" hidden="1">
      <c r="A732" s="43">
        <v>70</v>
      </c>
      <c r="B732" s="45"/>
      <c r="C732" s="50">
        <f t="shared" si="72"/>
        <v>11775.500000000002</v>
      </c>
      <c r="D732" s="50">
        <f t="shared" si="72"/>
        <v>10321.300000000001</v>
      </c>
      <c r="E732" s="50">
        <f t="shared" si="72"/>
        <v>8432.3250000000007</v>
      </c>
      <c r="F732" s="50">
        <f t="shared" si="72"/>
        <v>7311.7000000000007</v>
      </c>
      <c r="G732" s="50">
        <f t="shared" si="72"/>
        <v>5670.7750000000005</v>
      </c>
    </row>
    <row r="733" spans="1:7" ht="14" hidden="1">
      <c r="A733" s="43">
        <v>71</v>
      </c>
      <c r="B733" s="45"/>
      <c r="C733" s="50">
        <f t="shared" si="72"/>
        <v>12730.300000000001</v>
      </c>
      <c r="D733" s="50">
        <f t="shared" si="72"/>
        <v>11158.125</v>
      </c>
      <c r="E733" s="50">
        <f t="shared" si="72"/>
        <v>9121.4750000000004</v>
      </c>
      <c r="F733" s="50">
        <f t="shared" si="72"/>
        <v>7909.5500000000011</v>
      </c>
      <c r="G733" s="50">
        <f t="shared" si="72"/>
        <v>6133.8750000000009</v>
      </c>
    </row>
    <row r="734" spans="1:7" ht="14" hidden="1">
      <c r="A734" s="43">
        <v>72</v>
      </c>
      <c r="B734" s="45"/>
      <c r="C734" s="50">
        <f t="shared" si="72"/>
        <v>13726.625000000002</v>
      </c>
      <c r="D734" s="50">
        <f t="shared" si="72"/>
        <v>12031.800000000001</v>
      </c>
      <c r="E734" s="50">
        <f t="shared" si="72"/>
        <v>9842.8000000000011</v>
      </c>
      <c r="F734" s="50">
        <f t="shared" si="72"/>
        <v>8534.625</v>
      </c>
      <c r="G734" s="50">
        <f t="shared" si="72"/>
        <v>6618.9750000000004</v>
      </c>
    </row>
    <row r="735" spans="1:7" ht="14" hidden="1">
      <c r="A735" s="43">
        <v>73</v>
      </c>
      <c r="B735" s="45"/>
      <c r="C735" s="50">
        <f t="shared" si="72"/>
        <v>14766.95</v>
      </c>
      <c r="D735" s="50">
        <f t="shared" si="72"/>
        <v>12943.7</v>
      </c>
      <c r="E735" s="50">
        <f t="shared" si="72"/>
        <v>10594.375</v>
      </c>
      <c r="F735" s="50">
        <f t="shared" si="72"/>
        <v>9186.375</v>
      </c>
      <c r="G735" s="50">
        <f t="shared" si="72"/>
        <v>7124.4250000000002</v>
      </c>
    </row>
    <row r="736" spans="1:7" ht="14" hidden="1">
      <c r="A736" s="43">
        <v>74</v>
      </c>
      <c r="B736" s="45"/>
      <c r="C736" s="50">
        <f t="shared" si="72"/>
        <v>15849.900000000001</v>
      </c>
      <c r="D736" s="50">
        <f t="shared" si="72"/>
        <v>13893.000000000002</v>
      </c>
      <c r="E736" s="50">
        <f t="shared" si="72"/>
        <v>11378.400000000001</v>
      </c>
      <c r="F736" s="50">
        <f t="shared" si="72"/>
        <v>9866.1750000000011</v>
      </c>
      <c r="G736" s="50">
        <f t="shared" si="72"/>
        <v>7651.6</v>
      </c>
    </row>
    <row r="737" spans="1:8" ht="14" hidden="1">
      <c r="A737" s="43">
        <v>75</v>
      </c>
      <c r="B737" s="45"/>
      <c r="C737" s="50">
        <f t="shared" si="72"/>
        <v>16975.475000000002</v>
      </c>
      <c r="D737" s="50">
        <f t="shared" si="72"/>
        <v>14879.425000000001</v>
      </c>
      <c r="E737" s="50">
        <f t="shared" si="72"/>
        <v>12194.050000000001</v>
      </c>
      <c r="F737" s="50">
        <f t="shared" si="72"/>
        <v>10573.475</v>
      </c>
      <c r="G737" s="50">
        <f t="shared" si="72"/>
        <v>8200.2250000000004</v>
      </c>
    </row>
    <row r="738" spans="1:8" ht="14" hidden="1">
      <c r="A738" s="43">
        <v>76</v>
      </c>
      <c r="B738" s="45"/>
      <c r="C738" s="50">
        <f t="shared" si="72"/>
        <v>16975.475000000002</v>
      </c>
      <c r="D738" s="50">
        <f t="shared" si="72"/>
        <v>14879.425000000001</v>
      </c>
      <c r="E738" s="50">
        <f t="shared" si="72"/>
        <v>12194.050000000001</v>
      </c>
      <c r="F738" s="50">
        <f t="shared" si="72"/>
        <v>10573.475</v>
      </c>
      <c r="G738" s="50">
        <f t="shared" si="72"/>
        <v>8200.2250000000004</v>
      </c>
    </row>
    <row r="739" spans="1:8" ht="14" hidden="1">
      <c r="A739" s="43">
        <v>77</v>
      </c>
      <c r="B739" s="45"/>
      <c r="C739" s="50">
        <f t="shared" si="72"/>
        <v>16975.475000000002</v>
      </c>
      <c r="D739" s="50">
        <f t="shared" si="72"/>
        <v>14879.425000000001</v>
      </c>
      <c r="E739" s="50">
        <f t="shared" si="72"/>
        <v>12194.050000000001</v>
      </c>
      <c r="F739" s="50">
        <f t="shared" si="72"/>
        <v>10573.475</v>
      </c>
      <c r="G739" s="50">
        <f t="shared" si="72"/>
        <v>8200.2250000000004</v>
      </c>
    </row>
    <row r="740" spans="1:8" ht="14" hidden="1">
      <c r="A740" s="43">
        <v>78</v>
      </c>
      <c r="B740" s="45"/>
      <c r="C740" s="50">
        <f t="shared" ref="C740:G749" si="73">C66*$K$3</f>
        <v>16975.475000000002</v>
      </c>
      <c r="D740" s="50">
        <f t="shared" si="73"/>
        <v>14879.425000000001</v>
      </c>
      <c r="E740" s="50">
        <f t="shared" si="73"/>
        <v>12194.050000000001</v>
      </c>
      <c r="F740" s="50">
        <f t="shared" si="73"/>
        <v>10573.475</v>
      </c>
      <c r="G740" s="50">
        <f t="shared" si="73"/>
        <v>8200.2250000000004</v>
      </c>
    </row>
    <row r="741" spans="1:8" ht="14" hidden="1">
      <c r="A741" s="43">
        <v>79</v>
      </c>
      <c r="B741" s="45"/>
      <c r="C741" s="50">
        <f t="shared" si="73"/>
        <v>16975.475000000002</v>
      </c>
      <c r="D741" s="50">
        <f t="shared" si="73"/>
        <v>14879.425000000001</v>
      </c>
      <c r="E741" s="50">
        <f t="shared" si="73"/>
        <v>12194.050000000001</v>
      </c>
      <c r="F741" s="50">
        <f t="shared" si="73"/>
        <v>10573.475</v>
      </c>
      <c r="G741" s="50">
        <f t="shared" si="73"/>
        <v>8200.2250000000004</v>
      </c>
    </row>
    <row r="742" spans="1:8" ht="14" hidden="1">
      <c r="A742" s="43">
        <v>80</v>
      </c>
      <c r="B742" s="45"/>
      <c r="C742" s="50">
        <f t="shared" si="73"/>
        <v>16975.475000000002</v>
      </c>
      <c r="D742" s="50">
        <f t="shared" si="73"/>
        <v>14879.425000000001</v>
      </c>
      <c r="E742" s="50">
        <f t="shared" si="73"/>
        <v>12194.050000000001</v>
      </c>
      <c r="F742" s="50">
        <f t="shared" si="73"/>
        <v>10573.475</v>
      </c>
      <c r="G742" s="50">
        <f t="shared" si="73"/>
        <v>8200.2250000000004</v>
      </c>
    </row>
    <row r="743" spans="1:8" ht="14" hidden="1">
      <c r="A743" s="43">
        <v>81</v>
      </c>
      <c r="B743" s="45"/>
      <c r="C743" s="50">
        <f t="shared" si="73"/>
        <v>16975.475000000002</v>
      </c>
      <c r="D743" s="50">
        <f t="shared" si="73"/>
        <v>14879.425000000001</v>
      </c>
      <c r="E743" s="50">
        <f t="shared" si="73"/>
        <v>12194.050000000001</v>
      </c>
      <c r="F743" s="50">
        <f t="shared" si="73"/>
        <v>10573.475</v>
      </c>
      <c r="G743" s="50">
        <f t="shared" si="73"/>
        <v>8200.2250000000004</v>
      </c>
    </row>
    <row r="744" spans="1:8" ht="14" hidden="1">
      <c r="A744" s="43">
        <v>82</v>
      </c>
      <c r="B744" s="45"/>
      <c r="C744" s="50">
        <f t="shared" si="73"/>
        <v>16975.475000000002</v>
      </c>
      <c r="D744" s="50">
        <f t="shared" si="73"/>
        <v>14879.425000000001</v>
      </c>
      <c r="E744" s="50">
        <f t="shared" si="73"/>
        <v>12194.050000000001</v>
      </c>
      <c r="F744" s="50">
        <f t="shared" si="73"/>
        <v>10573.475</v>
      </c>
      <c r="G744" s="50">
        <f t="shared" si="73"/>
        <v>8200.2250000000004</v>
      </c>
    </row>
    <row r="745" spans="1:8" ht="14" hidden="1">
      <c r="A745" s="43">
        <v>83</v>
      </c>
      <c r="B745" s="45"/>
      <c r="C745" s="50">
        <f t="shared" si="73"/>
        <v>16975.475000000002</v>
      </c>
      <c r="D745" s="50">
        <f t="shared" si="73"/>
        <v>14879.425000000001</v>
      </c>
      <c r="E745" s="50">
        <f t="shared" si="73"/>
        <v>12194.050000000001</v>
      </c>
      <c r="F745" s="50">
        <f t="shared" si="73"/>
        <v>10573.475</v>
      </c>
      <c r="G745" s="50">
        <f t="shared" si="73"/>
        <v>8200.2250000000004</v>
      </c>
    </row>
    <row r="746" spans="1:8" ht="14" hidden="1">
      <c r="A746" s="43">
        <v>84</v>
      </c>
      <c r="B746" s="45" t="s">
        <v>3</v>
      </c>
      <c r="C746" s="50">
        <f t="shared" si="73"/>
        <v>16975.475000000002</v>
      </c>
      <c r="D746" s="50">
        <f t="shared" si="73"/>
        <v>14879.425000000001</v>
      </c>
      <c r="E746" s="50">
        <f t="shared" si="73"/>
        <v>12194.050000000001</v>
      </c>
      <c r="F746" s="50">
        <f t="shared" si="73"/>
        <v>10573.475</v>
      </c>
      <c r="G746" s="50">
        <f t="shared" si="73"/>
        <v>8200.2250000000004</v>
      </c>
    </row>
    <row r="747" spans="1:8" ht="14" hidden="1">
      <c r="A747" s="43">
        <v>1</v>
      </c>
      <c r="B747" s="45" t="s">
        <v>4</v>
      </c>
      <c r="C747" s="50">
        <f t="shared" si="73"/>
        <v>869.82500000000005</v>
      </c>
      <c r="D747" s="50">
        <f t="shared" si="73"/>
        <v>762.57500000000005</v>
      </c>
      <c r="E747" s="50">
        <f t="shared" si="73"/>
        <v>645.97500000000002</v>
      </c>
      <c r="F747" s="50">
        <f t="shared" si="73"/>
        <v>560.45000000000005</v>
      </c>
      <c r="G747" s="50">
        <f t="shared" si="73"/>
        <v>434.77500000000003</v>
      </c>
    </row>
    <row r="748" spans="1:8" ht="14" hidden="1">
      <c r="A748" s="43">
        <v>2</v>
      </c>
      <c r="B748" s="45" t="s">
        <v>1</v>
      </c>
      <c r="C748" s="50">
        <f t="shared" si="73"/>
        <v>1479.2250000000001</v>
      </c>
      <c r="D748" s="50">
        <f t="shared" si="73"/>
        <v>1296.625</v>
      </c>
      <c r="E748" s="50">
        <f t="shared" si="73"/>
        <v>1098.075</v>
      </c>
      <c r="F748" s="50">
        <f t="shared" si="73"/>
        <v>952.05000000000007</v>
      </c>
      <c r="G748" s="50">
        <f t="shared" si="73"/>
        <v>738.65000000000009</v>
      </c>
    </row>
    <row r="749" spans="1:8" ht="15" hidden="1" thickBot="1">
      <c r="A749" s="43">
        <v>3</v>
      </c>
      <c r="B749" s="45" t="s">
        <v>5</v>
      </c>
      <c r="C749" s="50">
        <f t="shared" si="73"/>
        <v>2087.5250000000001</v>
      </c>
      <c r="D749" s="50">
        <f t="shared" si="73"/>
        <v>1830.1250000000002</v>
      </c>
      <c r="E749" s="50">
        <f t="shared" si="73"/>
        <v>1550.1750000000002</v>
      </c>
      <c r="F749" s="50">
        <f t="shared" si="73"/>
        <v>1344.2</v>
      </c>
      <c r="G749" s="50">
        <f t="shared" si="73"/>
        <v>1042.25</v>
      </c>
    </row>
    <row r="750" spans="1:8" ht="14" hidden="1" thickBot="1">
      <c r="A750" s="49"/>
      <c r="B750" s="49"/>
      <c r="C750" s="49"/>
      <c r="D750" s="49"/>
      <c r="E750" s="49"/>
      <c r="F750" s="49"/>
      <c r="G750" s="49"/>
    </row>
    <row r="751" spans="1:8" ht="18" hidden="1">
      <c r="A751" s="524" t="s">
        <v>17</v>
      </c>
      <c r="B751" s="525"/>
      <c r="C751" s="525"/>
      <c r="D751" s="525"/>
      <c r="E751" s="525"/>
      <c r="F751" s="525"/>
      <c r="G751" s="526"/>
    </row>
    <row r="752" spans="1:8" ht="18" hidden="1">
      <c r="A752" s="518" t="s">
        <v>12</v>
      </c>
      <c r="B752" s="519"/>
      <c r="C752" s="519"/>
      <c r="D752" s="519"/>
      <c r="E752" s="519"/>
      <c r="F752" s="519"/>
      <c r="G752" s="520"/>
      <c r="H752" s="51"/>
    </row>
    <row r="753" spans="1:7" hidden="1">
      <c r="A753" s="521" t="s">
        <v>0</v>
      </c>
      <c r="B753" s="522"/>
      <c r="C753" s="522"/>
      <c r="D753" s="522"/>
      <c r="E753" s="522"/>
      <c r="F753" s="522"/>
      <c r="G753" s="523"/>
    </row>
    <row r="754" spans="1:7" hidden="1">
      <c r="A754" s="43" t="s">
        <v>2</v>
      </c>
      <c r="B754" s="44" t="s">
        <v>2</v>
      </c>
      <c r="C754" s="60">
        <v>250</v>
      </c>
      <c r="D754" s="60">
        <v>2000</v>
      </c>
      <c r="E754" s="60">
        <v>5000</v>
      </c>
      <c r="F754" s="262">
        <v>10000</v>
      </c>
      <c r="G754" s="48"/>
    </row>
    <row r="755" spans="1:7" ht="14" hidden="1">
      <c r="A755" s="43">
        <v>18</v>
      </c>
      <c r="B755" s="45"/>
      <c r="C755" s="50">
        <f t="shared" ref="C755:G764" si="74">+C155*$K$3</f>
        <v>1076.9000000000001</v>
      </c>
      <c r="D755" s="50">
        <f t="shared" si="74"/>
        <v>977.0200000000001</v>
      </c>
      <c r="E755" s="50">
        <f t="shared" si="74"/>
        <v>741.40000000000009</v>
      </c>
      <c r="F755" s="50">
        <f t="shared" si="74"/>
        <v>551.32000000000005</v>
      </c>
      <c r="G755" s="50">
        <f t="shared" si="74"/>
        <v>0</v>
      </c>
    </row>
    <row r="756" spans="1:7" ht="14" hidden="1">
      <c r="A756" s="43">
        <v>19</v>
      </c>
      <c r="B756" s="45"/>
      <c r="C756" s="50">
        <f t="shared" si="74"/>
        <v>1076.9000000000001</v>
      </c>
      <c r="D756" s="50">
        <f t="shared" si="74"/>
        <v>977.0200000000001</v>
      </c>
      <c r="E756" s="50">
        <f t="shared" si="74"/>
        <v>741.40000000000009</v>
      </c>
      <c r="F756" s="50">
        <f t="shared" si="74"/>
        <v>551.32000000000005</v>
      </c>
      <c r="G756" s="50">
        <f t="shared" si="74"/>
        <v>0</v>
      </c>
    </row>
    <row r="757" spans="1:7" ht="14" hidden="1">
      <c r="A757" s="43">
        <v>20</v>
      </c>
      <c r="B757" s="45"/>
      <c r="C757" s="50">
        <f t="shared" si="74"/>
        <v>1076.9000000000001</v>
      </c>
      <c r="D757" s="50">
        <f t="shared" si="74"/>
        <v>977.0200000000001</v>
      </c>
      <c r="E757" s="50">
        <f t="shared" si="74"/>
        <v>741.40000000000009</v>
      </c>
      <c r="F757" s="50">
        <f t="shared" si="74"/>
        <v>551.32000000000005</v>
      </c>
      <c r="G757" s="50">
        <f t="shared" si="74"/>
        <v>0</v>
      </c>
    </row>
    <row r="758" spans="1:7" ht="14" hidden="1">
      <c r="A758" s="43">
        <v>21</v>
      </c>
      <c r="B758" s="45"/>
      <c r="C758" s="50">
        <f t="shared" si="74"/>
        <v>1076.9000000000001</v>
      </c>
      <c r="D758" s="50">
        <f t="shared" si="74"/>
        <v>977.0200000000001</v>
      </c>
      <c r="E758" s="50">
        <f t="shared" si="74"/>
        <v>741.40000000000009</v>
      </c>
      <c r="F758" s="50">
        <f t="shared" si="74"/>
        <v>551.32000000000005</v>
      </c>
      <c r="G758" s="50">
        <f t="shared" si="74"/>
        <v>0</v>
      </c>
    </row>
    <row r="759" spans="1:7" ht="14" hidden="1">
      <c r="A759" s="43">
        <v>22</v>
      </c>
      <c r="B759" s="45"/>
      <c r="C759" s="50">
        <f t="shared" si="74"/>
        <v>1076.9000000000001</v>
      </c>
      <c r="D759" s="50">
        <f t="shared" si="74"/>
        <v>977.0200000000001</v>
      </c>
      <c r="E759" s="50">
        <f t="shared" si="74"/>
        <v>741.40000000000009</v>
      </c>
      <c r="F759" s="50">
        <f t="shared" si="74"/>
        <v>551.32000000000005</v>
      </c>
      <c r="G759" s="50">
        <f t="shared" si="74"/>
        <v>0</v>
      </c>
    </row>
    <row r="760" spans="1:7" ht="14" hidden="1">
      <c r="A760" s="43">
        <v>23</v>
      </c>
      <c r="B760" s="45"/>
      <c r="C760" s="50">
        <f t="shared" si="74"/>
        <v>1076.9000000000001</v>
      </c>
      <c r="D760" s="50">
        <f t="shared" si="74"/>
        <v>977.0200000000001</v>
      </c>
      <c r="E760" s="50">
        <f t="shared" si="74"/>
        <v>741.40000000000009</v>
      </c>
      <c r="F760" s="50">
        <f t="shared" si="74"/>
        <v>551.32000000000005</v>
      </c>
      <c r="G760" s="50">
        <f t="shared" si="74"/>
        <v>0</v>
      </c>
    </row>
    <row r="761" spans="1:7" ht="14" hidden="1">
      <c r="A761" s="43">
        <v>24</v>
      </c>
      <c r="B761" s="45"/>
      <c r="C761" s="50">
        <f t="shared" si="74"/>
        <v>1076.9000000000001</v>
      </c>
      <c r="D761" s="50">
        <f t="shared" si="74"/>
        <v>977.0200000000001</v>
      </c>
      <c r="E761" s="50">
        <f t="shared" si="74"/>
        <v>741.40000000000009</v>
      </c>
      <c r="F761" s="50">
        <f t="shared" si="74"/>
        <v>551.32000000000005</v>
      </c>
      <c r="G761" s="50">
        <f t="shared" si="74"/>
        <v>0</v>
      </c>
    </row>
    <row r="762" spans="1:7" ht="14" hidden="1">
      <c r="A762" s="43">
        <v>25</v>
      </c>
      <c r="B762" s="45"/>
      <c r="C762" s="50">
        <f t="shared" si="74"/>
        <v>1150.6000000000001</v>
      </c>
      <c r="D762" s="50">
        <f t="shared" si="74"/>
        <v>1044.1200000000001</v>
      </c>
      <c r="E762" s="50">
        <f t="shared" si="74"/>
        <v>784.08000000000015</v>
      </c>
      <c r="F762" s="50">
        <f t="shared" si="74"/>
        <v>583.44000000000005</v>
      </c>
      <c r="G762" s="50">
        <f t="shared" si="74"/>
        <v>0</v>
      </c>
    </row>
    <row r="763" spans="1:7" ht="14" hidden="1">
      <c r="A763" s="43">
        <v>26</v>
      </c>
      <c r="B763" s="45"/>
      <c r="C763" s="50">
        <f t="shared" si="74"/>
        <v>1150.6000000000001</v>
      </c>
      <c r="D763" s="50">
        <f t="shared" si="74"/>
        <v>1044.1200000000001</v>
      </c>
      <c r="E763" s="50">
        <f t="shared" si="74"/>
        <v>784.08000000000015</v>
      </c>
      <c r="F763" s="50">
        <f t="shared" si="74"/>
        <v>583.44000000000005</v>
      </c>
      <c r="G763" s="50">
        <f t="shared" si="74"/>
        <v>0</v>
      </c>
    </row>
    <row r="764" spans="1:7" ht="14" hidden="1">
      <c r="A764" s="43">
        <v>27</v>
      </c>
      <c r="B764" s="45"/>
      <c r="C764" s="50">
        <f t="shared" si="74"/>
        <v>1150.6000000000001</v>
      </c>
      <c r="D764" s="50">
        <f t="shared" si="74"/>
        <v>1044.1200000000001</v>
      </c>
      <c r="E764" s="50">
        <f t="shared" si="74"/>
        <v>784.08000000000015</v>
      </c>
      <c r="F764" s="50">
        <f t="shared" si="74"/>
        <v>583.44000000000005</v>
      </c>
      <c r="G764" s="50">
        <f t="shared" si="74"/>
        <v>0</v>
      </c>
    </row>
    <row r="765" spans="1:7" ht="14" hidden="1">
      <c r="A765" s="43">
        <v>28</v>
      </c>
      <c r="B765" s="45"/>
      <c r="C765" s="50">
        <f t="shared" ref="C765:G774" si="75">+C165*$K$3</f>
        <v>1150.6000000000001</v>
      </c>
      <c r="D765" s="50">
        <f t="shared" si="75"/>
        <v>1044.1200000000001</v>
      </c>
      <c r="E765" s="50">
        <f t="shared" si="75"/>
        <v>784.08000000000015</v>
      </c>
      <c r="F765" s="50">
        <f t="shared" si="75"/>
        <v>583.44000000000005</v>
      </c>
      <c r="G765" s="50">
        <f t="shared" si="75"/>
        <v>0</v>
      </c>
    </row>
    <row r="766" spans="1:7" ht="14" hidden="1">
      <c r="A766" s="43">
        <v>29</v>
      </c>
      <c r="B766" s="45"/>
      <c r="C766" s="50">
        <f t="shared" si="75"/>
        <v>1150.6000000000001</v>
      </c>
      <c r="D766" s="50">
        <f t="shared" si="75"/>
        <v>1044.1200000000001</v>
      </c>
      <c r="E766" s="50">
        <f t="shared" si="75"/>
        <v>784.08000000000015</v>
      </c>
      <c r="F766" s="50">
        <f t="shared" si="75"/>
        <v>583.44000000000005</v>
      </c>
      <c r="G766" s="50">
        <f t="shared" si="75"/>
        <v>0</v>
      </c>
    </row>
    <row r="767" spans="1:7" ht="14" hidden="1">
      <c r="A767" s="43">
        <v>30</v>
      </c>
      <c r="B767" s="45"/>
      <c r="C767" s="50">
        <f t="shared" si="75"/>
        <v>1280.18</v>
      </c>
      <c r="D767" s="50">
        <f t="shared" si="75"/>
        <v>1161.3800000000001</v>
      </c>
      <c r="E767" s="50">
        <f t="shared" si="75"/>
        <v>860.86000000000013</v>
      </c>
      <c r="F767" s="50">
        <f t="shared" si="75"/>
        <v>640.42000000000007</v>
      </c>
      <c r="G767" s="50">
        <f t="shared" si="75"/>
        <v>0</v>
      </c>
    </row>
    <row r="768" spans="1:7" ht="14" hidden="1">
      <c r="A768" s="43">
        <v>31</v>
      </c>
      <c r="B768" s="45"/>
      <c r="C768" s="50">
        <f t="shared" si="75"/>
        <v>1280.18</v>
      </c>
      <c r="D768" s="50">
        <f t="shared" si="75"/>
        <v>1161.3800000000001</v>
      </c>
      <c r="E768" s="50">
        <f t="shared" si="75"/>
        <v>860.86000000000013</v>
      </c>
      <c r="F768" s="50">
        <f t="shared" si="75"/>
        <v>640.42000000000007</v>
      </c>
      <c r="G768" s="50">
        <f t="shared" si="75"/>
        <v>0</v>
      </c>
    </row>
    <row r="769" spans="1:7" ht="14" hidden="1">
      <c r="A769" s="43">
        <v>32</v>
      </c>
      <c r="B769" s="45"/>
      <c r="C769" s="50">
        <f t="shared" si="75"/>
        <v>1280.18</v>
      </c>
      <c r="D769" s="50">
        <f t="shared" si="75"/>
        <v>1161.3800000000001</v>
      </c>
      <c r="E769" s="50">
        <f t="shared" si="75"/>
        <v>860.86000000000013</v>
      </c>
      <c r="F769" s="50">
        <f t="shared" si="75"/>
        <v>640.42000000000007</v>
      </c>
      <c r="G769" s="50">
        <f t="shared" si="75"/>
        <v>0</v>
      </c>
    </row>
    <row r="770" spans="1:7" ht="14" hidden="1">
      <c r="A770" s="43">
        <v>33</v>
      </c>
      <c r="B770" s="45"/>
      <c r="C770" s="50">
        <f t="shared" si="75"/>
        <v>1280.18</v>
      </c>
      <c r="D770" s="50">
        <f t="shared" si="75"/>
        <v>1161.3800000000001</v>
      </c>
      <c r="E770" s="50">
        <f t="shared" si="75"/>
        <v>860.86000000000013</v>
      </c>
      <c r="F770" s="50">
        <f t="shared" si="75"/>
        <v>640.42000000000007</v>
      </c>
      <c r="G770" s="50">
        <f t="shared" si="75"/>
        <v>0</v>
      </c>
    </row>
    <row r="771" spans="1:7" ht="14" hidden="1">
      <c r="A771" s="43">
        <v>34</v>
      </c>
      <c r="B771" s="45"/>
      <c r="C771" s="50">
        <f t="shared" si="75"/>
        <v>1280.18</v>
      </c>
      <c r="D771" s="50">
        <f t="shared" si="75"/>
        <v>1161.3800000000001</v>
      </c>
      <c r="E771" s="50">
        <f t="shared" si="75"/>
        <v>860.86000000000013</v>
      </c>
      <c r="F771" s="50">
        <f t="shared" si="75"/>
        <v>640.42000000000007</v>
      </c>
      <c r="G771" s="50">
        <f t="shared" si="75"/>
        <v>0</v>
      </c>
    </row>
    <row r="772" spans="1:7" ht="14" hidden="1">
      <c r="A772" s="43">
        <v>35</v>
      </c>
      <c r="B772" s="45"/>
      <c r="C772" s="50">
        <f t="shared" si="75"/>
        <v>1428.6800000000003</v>
      </c>
      <c r="D772" s="50">
        <f t="shared" si="75"/>
        <v>1296.9000000000001</v>
      </c>
      <c r="E772" s="50">
        <f t="shared" si="75"/>
        <v>951.50000000000011</v>
      </c>
      <c r="F772" s="50">
        <f t="shared" si="75"/>
        <v>707.5200000000001</v>
      </c>
      <c r="G772" s="50">
        <f t="shared" si="75"/>
        <v>0</v>
      </c>
    </row>
    <row r="773" spans="1:7" ht="14" hidden="1">
      <c r="A773" s="43">
        <v>36</v>
      </c>
      <c r="B773" s="45"/>
      <c r="C773" s="50">
        <f t="shared" si="75"/>
        <v>1428.6800000000003</v>
      </c>
      <c r="D773" s="50">
        <f t="shared" si="75"/>
        <v>1296.9000000000001</v>
      </c>
      <c r="E773" s="50">
        <f t="shared" si="75"/>
        <v>951.50000000000011</v>
      </c>
      <c r="F773" s="50">
        <f t="shared" si="75"/>
        <v>707.5200000000001</v>
      </c>
      <c r="G773" s="50">
        <f t="shared" si="75"/>
        <v>0</v>
      </c>
    </row>
    <row r="774" spans="1:7" ht="14" hidden="1">
      <c r="A774" s="43">
        <v>37</v>
      </c>
      <c r="B774" s="45"/>
      <c r="C774" s="50">
        <f t="shared" si="75"/>
        <v>1428.6800000000003</v>
      </c>
      <c r="D774" s="50">
        <f t="shared" si="75"/>
        <v>1296.9000000000001</v>
      </c>
      <c r="E774" s="50">
        <f t="shared" si="75"/>
        <v>951.50000000000011</v>
      </c>
      <c r="F774" s="50">
        <f t="shared" si="75"/>
        <v>707.5200000000001</v>
      </c>
      <c r="G774" s="50">
        <f t="shared" si="75"/>
        <v>0</v>
      </c>
    </row>
    <row r="775" spans="1:7" ht="14" hidden="1">
      <c r="A775" s="43">
        <v>38</v>
      </c>
      <c r="B775" s="45"/>
      <c r="C775" s="50">
        <f t="shared" ref="C775:G784" si="76">+C175*$K$3</f>
        <v>1428.6800000000003</v>
      </c>
      <c r="D775" s="50">
        <f t="shared" si="76"/>
        <v>1296.9000000000001</v>
      </c>
      <c r="E775" s="50">
        <f t="shared" si="76"/>
        <v>951.50000000000011</v>
      </c>
      <c r="F775" s="50">
        <f t="shared" si="76"/>
        <v>707.5200000000001</v>
      </c>
      <c r="G775" s="50">
        <f t="shared" si="76"/>
        <v>0</v>
      </c>
    </row>
    <row r="776" spans="1:7" ht="14" hidden="1">
      <c r="A776" s="43">
        <v>39</v>
      </c>
      <c r="B776" s="45"/>
      <c r="C776" s="50">
        <f t="shared" si="76"/>
        <v>1428.6800000000003</v>
      </c>
      <c r="D776" s="50">
        <f t="shared" si="76"/>
        <v>1296.9000000000001</v>
      </c>
      <c r="E776" s="50">
        <f t="shared" si="76"/>
        <v>951.50000000000011</v>
      </c>
      <c r="F776" s="50">
        <f t="shared" si="76"/>
        <v>707.5200000000001</v>
      </c>
      <c r="G776" s="50">
        <f t="shared" si="76"/>
        <v>0</v>
      </c>
    </row>
    <row r="777" spans="1:7" ht="14" hidden="1">
      <c r="A777" s="43">
        <v>40</v>
      </c>
      <c r="B777" s="45"/>
      <c r="C777" s="50">
        <f t="shared" si="76"/>
        <v>1600.9400000000003</v>
      </c>
      <c r="D777" s="50">
        <f t="shared" si="76"/>
        <v>1453.1000000000001</v>
      </c>
      <c r="E777" s="50">
        <f t="shared" si="76"/>
        <v>1057.7600000000002</v>
      </c>
      <c r="F777" s="50">
        <f t="shared" si="76"/>
        <v>786.94000000000017</v>
      </c>
      <c r="G777" s="50">
        <f t="shared" si="76"/>
        <v>0</v>
      </c>
    </row>
    <row r="778" spans="1:7" ht="14" hidden="1">
      <c r="A778" s="43">
        <v>41</v>
      </c>
      <c r="B778" s="45"/>
      <c r="C778" s="50">
        <f t="shared" si="76"/>
        <v>1600.9400000000003</v>
      </c>
      <c r="D778" s="50">
        <f t="shared" si="76"/>
        <v>1453.1000000000001</v>
      </c>
      <c r="E778" s="50">
        <f t="shared" si="76"/>
        <v>1057.7600000000002</v>
      </c>
      <c r="F778" s="50">
        <f t="shared" si="76"/>
        <v>786.94000000000017</v>
      </c>
      <c r="G778" s="50">
        <f t="shared" si="76"/>
        <v>0</v>
      </c>
    </row>
    <row r="779" spans="1:7" ht="14" hidden="1">
      <c r="A779" s="43">
        <v>42</v>
      </c>
      <c r="B779" s="45"/>
      <c r="C779" s="50">
        <f t="shared" si="76"/>
        <v>1600.9400000000003</v>
      </c>
      <c r="D779" s="50">
        <f t="shared" si="76"/>
        <v>1453.1000000000001</v>
      </c>
      <c r="E779" s="50">
        <f t="shared" si="76"/>
        <v>1057.7600000000002</v>
      </c>
      <c r="F779" s="50">
        <f t="shared" si="76"/>
        <v>786.94000000000017</v>
      </c>
      <c r="G779" s="50">
        <f t="shared" si="76"/>
        <v>0</v>
      </c>
    </row>
    <row r="780" spans="1:7" ht="14" hidden="1">
      <c r="A780" s="43">
        <v>43</v>
      </c>
      <c r="B780" s="45"/>
      <c r="C780" s="50">
        <f t="shared" si="76"/>
        <v>1600.9400000000003</v>
      </c>
      <c r="D780" s="50">
        <f t="shared" si="76"/>
        <v>1453.1000000000001</v>
      </c>
      <c r="E780" s="50">
        <f t="shared" si="76"/>
        <v>1057.7600000000002</v>
      </c>
      <c r="F780" s="50">
        <f t="shared" si="76"/>
        <v>786.94000000000017</v>
      </c>
      <c r="G780" s="50">
        <f t="shared" si="76"/>
        <v>0</v>
      </c>
    </row>
    <row r="781" spans="1:7" ht="14" hidden="1">
      <c r="A781" s="43">
        <v>44</v>
      </c>
      <c r="B781" s="45"/>
      <c r="C781" s="50">
        <f t="shared" si="76"/>
        <v>1600.9400000000003</v>
      </c>
      <c r="D781" s="50">
        <f t="shared" si="76"/>
        <v>1453.1000000000001</v>
      </c>
      <c r="E781" s="50">
        <f t="shared" si="76"/>
        <v>1057.7600000000002</v>
      </c>
      <c r="F781" s="50">
        <f t="shared" si="76"/>
        <v>786.94000000000017</v>
      </c>
      <c r="G781" s="50">
        <f t="shared" si="76"/>
        <v>0</v>
      </c>
    </row>
    <row r="782" spans="1:7" ht="14" hidden="1">
      <c r="A782" s="43">
        <v>45</v>
      </c>
      <c r="B782" s="45"/>
      <c r="C782" s="50">
        <f t="shared" si="76"/>
        <v>1791.9</v>
      </c>
      <c r="D782" s="50">
        <f t="shared" si="76"/>
        <v>1626.4600000000003</v>
      </c>
      <c r="E782" s="50">
        <f t="shared" si="76"/>
        <v>1177.4400000000003</v>
      </c>
      <c r="F782" s="50">
        <f t="shared" si="76"/>
        <v>875.82000000000016</v>
      </c>
      <c r="G782" s="50">
        <f t="shared" si="76"/>
        <v>0</v>
      </c>
    </row>
    <row r="783" spans="1:7" ht="14" hidden="1">
      <c r="A783" s="43">
        <v>46</v>
      </c>
      <c r="B783" s="45"/>
      <c r="C783" s="50">
        <f t="shared" si="76"/>
        <v>1791.9</v>
      </c>
      <c r="D783" s="50">
        <f t="shared" si="76"/>
        <v>1626.4600000000003</v>
      </c>
      <c r="E783" s="50">
        <f t="shared" si="76"/>
        <v>1177.4400000000003</v>
      </c>
      <c r="F783" s="50">
        <f t="shared" si="76"/>
        <v>875.82000000000016</v>
      </c>
      <c r="G783" s="50">
        <f t="shared" si="76"/>
        <v>0</v>
      </c>
    </row>
    <row r="784" spans="1:7" ht="14" hidden="1">
      <c r="A784" s="43">
        <v>47</v>
      </c>
      <c r="B784" s="45"/>
      <c r="C784" s="50">
        <f t="shared" si="76"/>
        <v>1791.9</v>
      </c>
      <c r="D784" s="50">
        <f t="shared" si="76"/>
        <v>1626.4600000000003</v>
      </c>
      <c r="E784" s="50">
        <f t="shared" si="76"/>
        <v>1177.4400000000003</v>
      </c>
      <c r="F784" s="50">
        <f t="shared" si="76"/>
        <v>875.82000000000016</v>
      </c>
      <c r="G784" s="50">
        <f t="shared" si="76"/>
        <v>0</v>
      </c>
    </row>
    <row r="785" spans="1:7" ht="14" hidden="1">
      <c r="A785" s="43">
        <v>48</v>
      </c>
      <c r="B785" s="45"/>
      <c r="C785" s="50">
        <f t="shared" ref="C785:G794" si="77">+C185*$K$3</f>
        <v>1791.9</v>
      </c>
      <c r="D785" s="50">
        <f t="shared" si="77"/>
        <v>1626.4600000000003</v>
      </c>
      <c r="E785" s="50">
        <f t="shared" si="77"/>
        <v>1177.4400000000003</v>
      </c>
      <c r="F785" s="50">
        <f t="shared" si="77"/>
        <v>875.82000000000016</v>
      </c>
      <c r="G785" s="50">
        <f t="shared" si="77"/>
        <v>0</v>
      </c>
    </row>
    <row r="786" spans="1:7" ht="14" hidden="1">
      <c r="A786" s="43">
        <v>49</v>
      </c>
      <c r="B786" s="45"/>
      <c r="C786" s="50">
        <f t="shared" si="77"/>
        <v>1791.9</v>
      </c>
      <c r="D786" s="50">
        <f t="shared" si="77"/>
        <v>1626.4600000000003</v>
      </c>
      <c r="E786" s="50">
        <f t="shared" si="77"/>
        <v>1177.4400000000003</v>
      </c>
      <c r="F786" s="50">
        <f t="shared" si="77"/>
        <v>875.82000000000016</v>
      </c>
      <c r="G786" s="50">
        <f t="shared" si="77"/>
        <v>0</v>
      </c>
    </row>
    <row r="787" spans="1:7" ht="14" hidden="1">
      <c r="A787" s="43">
        <v>50</v>
      </c>
      <c r="B787" s="45"/>
      <c r="C787" s="50">
        <f t="shared" si="77"/>
        <v>2006.8400000000004</v>
      </c>
      <c r="D787" s="50">
        <f t="shared" si="77"/>
        <v>1821.1600000000003</v>
      </c>
      <c r="E787" s="50">
        <f t="shared" si="77"/>
        <v>1313.4</v>
      </c>
      <c r="F787" s="50">
        <f t="shared" si="77"/>
        <v>977.0200000000001</v>
      </c>
      <c r="G787" s="50">
        <f t="shared" si="77"/>
        <v>0</v>
      </c>
    </row>
    <row r="788" spans="1:7" ht="14" hidden="1">
      <c r="A788" s="43">
        <v>51</v>
      </c>
      <c r="B788" s="45"/>
      <c r="C788" s="50">
        <f t="shared" si="77"/>
        <v>2006.8400000000004</v>
      </c>
      <c r="D788" s="50">
        <f t="shared" si="77"/>
        <v>1821.1600000000003</v>
      </c>
      <c r="E788" s="50">
        <f t="shared" si="77"/>
        <v>1313.4</v>
      </c>
      <c r="F788" s="50">
        <f t="shared" si="77"/>
        <v>977.0200000000001</v>
      </c>
      <c r="G788" s="50">
        <f t="shared" si="77"/>
        <v>0</v>
      </c>
    </row>
    <row r="789" spans="1:7" ht="14" hidden="1">
      <c r="A789" s="43">
        <v>52</v>
      </c>
      <c r="B789" s="45"/>
      <c r="C789" s="50">
        <f t="shared" si="77"/>
        <v>2006.8400000000004</v>
      </c>
      <c r="D789" s="50">
        <f t="shared" si="77"/>
        <v>1821.1600000000003</v>
      </c>
      <c r="E789" s="50">
        <f t="shared" si="77"/>
        <v>1313.4</v>
      </c>
      <c r="F789" s="50">
        <f t="shared" si="77"/>
        <v>977.0200000000001</v>
      </c>
      <c r="G789" s="50">
        <f t="shared" si="77"/>
        <v>0</v>
      </c>
    </row>
    <row r="790" spans="1:7" ht="14" hidden="1">
      <c r="A790" s="43">
        <v>53</v>
      </c>
      <c r="B790" s="45"/>
      <c r="C790" s="50">
        <f t="shared" si="77"/>
        <v>2006.8400000000004</v>
      </c>
      <c r="D790" s="50">
        <f t="shared" si="77"/>
        <v>1821.1600000000003</v>
      </c>
      <c r="E790" s="50">
        <f t="shared" si="77"/>
        <v>1313.4</v>
      </c>
      <c r="F790" s="50">
        <f t="shared" si="77"/>
        <v>977.0200000000001</v>
      </c>
      <c r="G790" s="50">
        <f t="shared" si="77"/>
        <v>0</v>
      </c>
    </row>
    <row r="791" spans="1:7" ht="14" hidden="1">
      <c r="A791" s="43">
        <v>54</v>
      </c>
      <c r="B791" s="45"/>
      <c r="C791" s="50">
        <f t="shared" si="77"/>
        <v>2006.8400000000004</v>
      </c>
      <c r="D791" s="50">
        <f t="shared" si="77"/>
        <v>1821.1600000000003</v>
      </c>
      <c r="E791" s="50">
        <f t="shared" si="77"/>
        <v>1313.4</v>
      </c>
      <c r="F791" s="50">
        <f t="shared" si="77"/>
        <v>977.0200000000001</v>
      </c>
      <c r="G791" s="50">
        <f t="shared" si="77"/>
        <v>0</v>
      </c>
    </row>
    <row r="792" spans="1:7" ht="14" hidden="1">
      <c r="A792" s="43">
        <v>55</v>
      </c>
      <c r="B792" s="45"/>
      <c r="C792" s="50">
        <f t="shared" si="77"/>
        <v>2243.7800000000002</v>
      </c>
      <c r="D792" s="50">
        <f t="shared" si="77"/>
        <v>2036.3200000000002</v>
      </c>
      <c r="E792" s="50">
        <f t="shared" si="77"/>
        <v>1464.5400000000002</v>
      </c>
      <c r="F792" s="50">
        <f t="shared" si="77"/>
        <v>1089.6600000000001</v>
      </c>
      <c r="G792" s="50">
        <f t="shared" si="77"/>
        <v>0</v>
      </c>
    </row>
    <row r="793" spans="1:7" ht="14" hidden="1">
      <c r="A793" s="43">
        <v>56</v>
      </c>
      <c r="B793" s="45"/>
      <c r="C793" s="50">
        <f t="shared" si="77"/>
        <v>2243.7800000000002</v>
      </c>
      <c r="D793" s="50">
        <f t="shared" si="77"/>
        <v>2036.3200000000002</v>
      </c>
      <c r="E793" s="50">
        <f t="shared" si="77"/>
        <v>1464.5400000000002</v>
      </c>
      <c r="F793" s="50">
        <f t="shared" si="77"/>
        <v>1089.6600000000001</v>
      </c>
      <c r="G793" s="50">
        <f t="shared" si="77"/>
        <v>0</v>
      </c>
    </row>
    <row r="794" spans="1:7" ht="14" hidden="1">
      <c r="A794" s="43">
        <v>57</v>
      </c>
      <c r="B794" s="45"/>
      <c r="C794" s="50">
        <f t="shared" si="77"/>
        <v>2243.7800000000002</v>
      </c>
      <c r="D794" s="50">
        <f t="shared" si="77"/>
        <v>2036.3200000000002</v>
      </c>
      <c r="E794" s="50">
        <f t="shared" si="77"/>
        <v>1464.5400000000002</v>
      </c>
      <c r="F794" s="50">
        <f t="shared" si="77"/>
        <v>1089.6600000000001</v>
      </c>
      <c r="G794" s="50">
        <f t="shared" si="77"/>
        <v>0</v>
      </c>
    </row>
    <row r="795" spans="1:7" ht="14" hidden="1">
      <c r="A795" s="43">
        <v>58</v>
      </c>
      <c r="B795" s="45"/>
      <c r="C795" s="50">
        <f t="shared" ref="C795:G804" si="78">+C195*$K$3</f>
        <v>2243.7800000000002</v>
      </c>
      <c r="D795" s="50">
        <f t="shared" si="78"/>
        <v>2036.3200000000002</v>
      </c>
      <c r="E795" s="50">
        <f t="shared" si="78"/>
        <v>1464.5400000000002</v>
      </c>
      <c r="F795" s="50">
        <f t="shared" si="78"/>
        <v>1089.6600000000001</v>
      </c>
      <c r="G795" s="50">
        <f t="shared" si="78"/>
        <v>0</v>
      </c>
    </row>
    <row r="796" spans="1:7" ht="14" hidden="1">
      <c r="A796" s="43">
        <v>59</v>
      </c>
      <c r="B796" s="45"/>
      <c r="C796" s="50">
        <f t="shared" si="78"/>
        <v>2243.7800000000002</v>
      </c>
      <c r="D796" s="50">
        <f t="shared" si="78"/>
        <v>2036.3200000000002</v>
      </c>
      <c r="E796" s="50">
        <f t="shared" si="78"/>
        <v>1464.5400000000002</v>
      </c>
      <c r="F796" s="50">
        <f t="shared" si="78"/>
        <v>1089.6600000000001</v>
      </c>
      <c r="G796" s="50">
        <f t="shared" si="78"/>
        <v>0</v>
      </c>
    </row>
    <row r="797" spans="1:7" ht="14" hidden="1">
      <c r="A797" s="43">
        <v>60</v>
      </c>
      <c r="B797" s="45"/>
      <c r="C797" s="50">
        <f t="shared" si="78"/>
        <v>2401.5200000000004</v>
      </c>
      <c r="D797" s="50">
        <f t="shared" si="78"/>
        <v>2179.1000000000004</v>
      </c>
      <c r="E797" s="50">
        <f t="shared" si="78"/>
        <v>1565.7400000000002</v>
      </c>
      <c r="F797" s="50">
        <f t="shared" si="78"/>
        <v>1164.68</v>
      </c>
      <c r="G797" s="50">
        <f t="shared" si="78"/>
        <v>0</v>
      </c>
    </row>
    <row r="798" spans="1:7" ht="14" hidden="1">
      <c r="A798" s="43">
        <v>61</v>
      </c>
      <c r="B798" s="45"/>
      <c r="C798" s="50">
        <f t="shared" si="78"/>
        <v>2676.3</v>
      </c>
      <c r="D798" s="50">
        <f t="shared" si="78"/>
        <v>2428.5800000000004</v>
      </c>
      <c r="E798" s="50">
        <f t="shared" si="78"/>
        <v>1742.4</v>
      </c>
      <c r="F798" s="50">
        <f t="shared" si="78"/>
        <v>1296.2400000000002</v>
      </c>
      <c r="G798" s="50">
        <f t="shared" si="78"/>
        <v>0</v>
      </c>
    </row>
    <row r="799" spans="1:7" ht="14" hidden="1">
      <c r="A799" s="43">
        <v>62</v>
      </c>
      <c r="B799" s="45"/>
      <c r="C799" s="50">
        <f t="shared" si="78"/>
        <v>2972.6400000000003</v>
      </c>
      <c r="D799" s="50">
        <f t="shared" si="78"/>
        <v>2698.3</v>
      </c>
      <c r="E799" s="50">
        <f t="shared" si="78"/>
        <v>1934.9</v>
      </c>
      <c r="F799" s="50">
        <f t="shared" si="78"/>
        <v>1439.4600000000003</v>
      </c>
      <c r="G799" s="50">
        <f t="shared" si="78"/>
        <v>0</v>
      </c>
    </row>
    <row r="800" spans="1:7" ht="14" hidden="1">
      <c r="A800" s="43">
        <v>63</v>
      </c>
      <c r="B800" s="45"/>
      <c r="C800" s="50">
        <f t="shared" si="78"/>
        <v>3292.5200000000004</v>
      </c>
      <c r="D800" s="50">
        <f t="shared" si="78"/>
        <v>2988.0400000000004</v>
      </c>
      <c r="E800" s="50">
        <f t="shared" si="78"/>
        <v>2143.2400000000002</v>
      </c>
      <c r="F800" s="50">
        <f t="shared" si="78"/>
        <v>1594.1200000000001</v>
      </c>
      <c r="G800" s="50">
        <f t="shared" si="78"/>
        <v>0</v>
      </c>
    </row>
    <row r="801" spans="1:7" ht="14" hidden="1">
      <c r="A801" s="43">
        <v>64</v>
      </c>
      <c r="B801" s="45"/>
      <c r="C801" s="50">
        <f t="shared" si="78"/>
        <v>3634.6200000000008</v>
      </c>
      <c r="D801" s="50">
        <f t="shared" si="78"/>
        <v>3298.2400000000002</v>
      </c>
      <c r="E801" s="50">
        <f t="shared" si="78"/>
        <v>2366.7600000000002</v>
      </c>
      <c r="F801" s="50">
        <f t="shared" si="78"/>
        <v>1760.6600000000003</v>
      </c>
      <c r="G801" s="50">
        <f t="shared" si="78"/>
        <v>0</v>
      </c>
    </row>
    <row r="802" spans="1:7" ht="14" hidden="1">
      <c r="A802" s="43">
        <v>65</v>
      </c>
      <c r="B802" s="45"/>
      <c r="C802" s="50">
        <f t="shared" si="78"/>
        <v>3998.9400000000005</v>
      </c>
      <c r="D802" s="50">
        <f t="shared" si="78"/>
        <v>3628.6800000000003</v>
      </c>
      <c r="E802" s="50">
        <f t="shared" si="78"/>
        <v>2605.46</v>
      </c>
      <c r="F802" s="50">
        <f t="shared" si="78"/>
        <v>1938.2</v>
      </c>
      <c r="G802" s="50">
        <f t="shared" si="78"/>
        <v>0</v>
      </c>
    </row>
    <row r="803" spans="1:7" ht="14" hidden="1">
      <c r="A803" s="43">
        <v>66</v>
      </c>
      <c r="B803" s="45"/>
      <c r="C803" s="50">
        <f t="shared" si="78"/>
        <v>4386.1400000000003</v>
      </c>
      <c r="D803" s="50">
        <f t="shared" si="78"/>
        <v>3980.0200000000004</v>
      </c>
      <c r="E803" s="50">
        <f t="shared" si="78"/>
        <v>2860.0000000000005</v>
      </c>
      <c r="F803" s="50">
        <f t="shared" si="78"/>
        <v>2127.6200000000003</v>
      </c>
      <c r="G803" s="50">
        <f t="shared" si="78"/>
        <v>0</v>
      </c>
    </row>
    <row r="804" spans="1:7" ht="14" hidden="1">
      <c r="A804" s="43">
        <v>67</v>
      </c>
      <c r="B804" s="45"/>
      <c r="C804" s="50">
        <f t="shared" si="78"/>
        <v>4795.12</v>
      </c>
      <c r="D804" s="50">
        <f t="shared" si="78"/>
        <v>4351.6000000000004</v>
      </c>
      <c r="E804" s="50">
        <f t="shared" si="78"/>
        <v>3129.5000000000005</v>
      </c>
      <c r="F804" s="50">
        <f t="shared" si="78"/>
        <v>2328.2600000000002</v>
      </c>
      <c r="G804" s="50">
        <f t="shared" si="78"/>
        <v>0</v>
      </c>
    </row>
    <row r="805" spans="1:7" ht="14" hidden="1">
      <c r="A805" s="43">
        <v>68</v>
      </c>
      <c r="B805" s="45"/>
      <c r="C805" s="50">
        <f t="shared" ref="C805:G814" si="79">+C205*$K$3</f>
        <v>5226.5400000000009</v>
      </c>
      <c r="D805" s="50">
        <f t="shared" si="79"/>
        <v>4743.6400000000012</v>
      </c>
      <c r="E805" s="50">
        <f t="shared" si="79"/>
        <v>3414.8400000000006</v>
      </c>
      <c r="F805" s="50">
        <f t="shared" si="79"/>
        <v>2540.1200000000003</v>
      </c>
      <c r="G805" s="50">
        <f t="shared" si="79"/>
        <v>0</v>
      </c>
    </row>
    <row r="806" spans="1:7" ht="14" hidden="1">
      <c r="A806" s="43">
        <v>69</v>
      </c>
      <c r="B806" s="45"/>
      <c r="C806" s="50">
        <f t="shared" si="79"/>
        <v>5680.8400000000011</v>
      </c>
      <c r="D806" s="50">
        <f t="shared" si="79"/>
        <v>5155.4800000000005</v>
      </c>
      <c r="E806" s="50">
        <f t="shared" si="79"/>
        <v>3715.1400000000003</v>
      </c>
      <c r="F806" s="50">
        <f t="shared" si="79"/>
        <v>2763.6400000000003</v>
      </c>
      <c r="G806" s="50">
        <f t="shared" si="79"/>
        <v>0</v>
      </c>
    </row>
    <row r="807" spans="1:7" ht="14" hidden="1">
      <c r="A807" s="43">
        <v>70</v>
      </c>
      <c r="B807" s="45"/>
      <c r="C807" s="50">
        <f t="shared" si="79"/>
        <v>6156.920000000001</v>
      </c>
      <c r="D807" s="50">
        <f t="shared" si="79"/>
        <v>5588</v>
      </c>
      <c r="E807" s="50">
        <f t="shared" si="79"/>
        <v>4031.2800000000007</v>
      </c>
      <c r="F807" s="50">
        <f t="shared" si="79"/>
        <v>2999.0400000000004</v>
      </c>
      <c r="G807" s="50">
        <f t="shared" si="79"/>
        <v>0</v>
      </c>
    </row>
    <row r="808" spans="1:7" ht="14" hidden="1">
      <c r="A808" s="43">
        <v>71</v>
      </c>
      <c r="B808" s="45"/>
      <c r="C808" s="50">
        <f t="shared" si="79"/>
        <v>6656.3200000000015</v>
      </c>
      <c r="D808" s="50">
        <f t="shared" si="79"/>
        <v>6041.2000000000007</v>
      </c>
      <c r="E808" s="50">
        <f t="shared" si="79"/>
        <v>4362.6000000000004</v>
      </c>
      <c r="F808" s="50">
        <f t="shared" si="79"/>
        <v>3245.2200000000007</v>
      </c>
      <c r="G808" s="50">
        <f t="shared" si="79"/>
        <v>0</v>
      </c>
    </row>
    <row r="809" spans="1:7" ht="14" hidden="1">
      <c r="A809" s="43">
        <v>72</v>
      </c>
      <c r="B809" s="45"/>
      <c r="C809" s="50">
        <f t="shared" si="79"/>
        <v>7177.7200000000012</v>
      </c>
      <c r="D809" s="50">
        <f t="shared" si="79"/>
        <v>6513.5400000000009</v>
      </c>
      <c r="E809" s="50">
        <f t="shared" si="79"/>
        <v>4709.5400000000009</v>
      </c>
      <c r="F809" s="50">
        <f t="shared" si="79"/>
        <v>3503.2800000000007</v>
      </c>
      <c r="G809" s="50">
        <f t="shared" si="79"/>
        <v>0</v>
      </c>
    </row>
    <row r="810" spans="1:7" ht="14" hidden="1">
      <c r="A810" s="43">
        <v>73</v>
      </c>
      <c r="B810" s="45"/>
      <c r="C810" s="50">
        <f t="shared" si="79"/>
        <v>7721.3400000000011</v>
      </c>
      <c r="D810" s="50">
        <f t="shared" si="79"/>
        <v>7007.2200000000012</v>
      </c>
      <c r="E810" s="50">
        <f t="shared" si="79"/>
        <v>5072.1000000000004</v>
      </c>
      <c r="F810" s="50">
        <f t="shared" si="79"/>
        <v>3772.7800000000007</v>
      </c>
      <c r="G810" s="50">
        <f t="shared" si="79"/>
        <v>0</v>
      </c>
    </row>
    <row r="811" spans="1:7" ht="14" hidden="1">
      <c r="A811" s="43">
        <v>74</v>
      </c>
      <c r="B811" s="45"/>
      <c r="C811" s="50">
        <f t="shared" si="79"/>
        <v>8287.6200000000008</v>
      </c>
      <c r="D811" s="50">
        <f t="shared" si="79"/>
        <v>7520.920000000001</v>
      </c>
      <c r="E811" s="50">
        <f t="shared" si="79"/>
        <v>5450.06</v>
      </c>
      <c r="F811" s="50">
        <f t="shared" si="79"/>
        <v>4053.9400000000005</v>
      </c>
      <c r="G811" s="50">
        <f t="shared" si="79"/>
        <v>0</v>
      </c>
    </row>
    <row r="812" spans="1:7" ht="14" hidden="1">
      <c r="A812" s="43">
        <v>75</v>
      </c>
      <c r="B812" s="45"/>
      <c r="C812" s="50">
        <f t="shared" si="79"/>
        <v>8876.5600000000013</v>
      </c>
      <c r="D812" s="50">
        <f t="shared" si="79"/>
        <v>8055.5200000000013</v>
      </c>
      <c r="E812" s="50">
        <f t="shared" si="79"/>
        <v>5843.420000000001</v>
      </c>
      <c r="F812" s="50">
        <f t="shared" si="79"/>
        <v>4346.5400000000009</v>
      </c>
      <c r="G812" s="50">
        <f t="shared" si="79"/>
        <v>0</v>
      </c>
    </row>
    <row r="813" spans="1:7" ht="14" hidden="1">
      <c r="A813" s="43">
        <v>76</v>
      </c>
      <c r="B813" s="45"/>
      <c r="C813" s="50">
        <f t="shared" si="79"/>
        <v>8876.5600000000013</v>
      </c>
      <c r="D813" s="50">
        <f t="shared" si="79"/>
        <v>8055.5200000000013</v>
      </c>
      <c r="E813" s="50">
        <f t="shared" si="79"/>
        <v>5843.420000000001</v>
      </c>
      <c r="F813" s="50">
        <f t="shared" si="79"/>
        <v>4346.5400000000009</v>
      </c>
      <c r="G813" s="50">
        <f t="shared" si="79"/>
        <v>0</v>
      </c>
    </row>
    <row r="814" spans="1:7" ht="14" hidden="1">
      <c r="A814" s="43">
        <v>77</v>
      </c>
      <c r="B814" s="45"/>
      <c r="C814" s="50">
        <f t="shared" si="79"/>
        <v>8876.5600000000013</v>
      </c>
      <c r="D814" s="50">
        <f t="shared" si="79"/>
        <v>8055.5200000000013</v>
      </c>
      <c r="E814" s="50">
        <f t="shared" si="79"/>
        <v>5843.420000000001</v>
      </c>
      <c r="F814" s="50">
        <f t="shared" si="79"/>
        <v>4346.5400000000009</v>
      </c>
      <c r="G814" s="50">
        <f t="shared" si="79"/>
        <v>0</v>
      </c>
    </row>
    <row r="815" spans="1:7" ht="14" hidden="1">
      <c r="A815" s="43">
        <v>78</v>
      </c>
      <c r="B815" s="45"/>
      <c r="C815" s="50">
        <f t="shared" ref="C815:G824" si="80">+C215*$K$3</f>
        <v>8876.5600000000013</v>
      </c>
      <c r="D815" s="50">
        <f t="shared" si="80"/>
        <v>8055.5200000000013</v>
      </c>
      <c r="E815" s="50">
        <f t="shared" si="80"/>
        <v>5843.420000000001</v>
      </c>
      <c r="F815" s="50">
        <f t="shared" si="80"/>
        <v>4346.5400000000009</v>
      </c>
      <c r="G815" s="50">
        <f t="shared" si="80"/>
        <v>0</v>
      </c>
    </row>
    <row r="816" spans="1:7" ht="14" hidden="1">
      <c r="A816" s="43">
        <v>79</v>
      </c>
      <c r="B816" s="45"/>
      <c r="C816" s="50">
        <f t="shared" si="80"/>
        <v>8876.5600000000013</v>
      </c>
      <c r="D816" s="50">
        <f t="shared" si="80"/>
        <v>8055.5200000000013</v>
      </c>
      <c r="E816" s="50">
        <f t="shared" si="80"/>
        <v>5843.420000000001</v>
      </c>
      <c r="F816" s="50">
        <f t="shared" si="80"/>
        <v>4346.5400000000009</v>
      </c>
      <c r="G816" s="50">
        <f t="shared" si="80"/>
        <v>0</v>
      </c>
    </row>
    <row r="817" spans="1:8" ht="14" hidden="1">
      <c r="A817" s="43">
        <v>80</v>
      </c>
      <c r="B817" s="45"/>
      <c r="C817" s="50">
        <f t="shared" si="80"/>
        <v>8876.5600000000013</v>
      </c>
      <c r="D817" s="50">
        <f t="shared" si="80"/>
        <v>8055.5200000000013</v>
      </c>
      <c r="E817" s="50">
        <f t="shared" si="80"/>
        <v>5843.420000000001</v>
      </c>
      <c r="F817" s="50">
        <f t="shared" si="80"/>
        <v>4346.5400000000009</v>
      </c>
      <c r="G817" s="50">
        <f t="shared" si="80"/>
        <v>0</v>
      </c>
    </row>
    <row r="818" spans="1:8" ht="14" hidden="1">
      <c r="A818" s="43">
        <v>81</v>
      </c>
      <c r="B818" s="45"/>
      <c r="C818" s="50">
        <f t="shared" si="80"/>
        <v>8876.5600000000013</v>
      </c>
      <c r="D818" s="50">
        <f t="shared" si="80"/>
        <v>8055.5200000000013</v>
      </c>
      <c r="E818" s="50">
        <f t="shared" si="80"/>
        <v>5843.420000000001</v>
      </c>
      <c r="F818" s="50">
        <f t="shared" si="80"/>
        <v>4346.5400000000009</v>
      </c>
      <c r="G818" s="50">
        <f t="shared" si="80"/>
        <v>0</v>
      </c>
    </row>
    <row r="819" spans="1:8" ht="14" hidden="1">
      <c r="A819" s="43">
        <v>82</v>
      </c>
      <c r="B819" s="45"/>
      <c r="C819" s="50">
        <f t="shared" si="80"/>
        <v>8876.5600000000013</v>
      </c>
      <c r="D819" s="50">
        <f t="shared" si="80"/>
        <v>8055.5200000000013</v>
      </c>
      <c r="E819" s="50">
        <f t="shared" si="80"/>
        <v>5843.420000000001</v>
      </c>
      <c r="F819" s="50">
        <f t="shared" si="80"/>
        <v>4346.5400000000009</v>
      </c>
      <c r="G819" s="50">
        <f t="shared" si="80"/>
        <v>0</v>
      </c>
    </row>
    <row r="820" spans="1:8" ht="14" hidden="1">
      <c r="A820" s="43">
        <v>83</v>
      </c>
      <c r="B820" s="45"/>
      <c r="C820" s="50">
        <f t="shared" si="80"/>
        <v>8876.5600000000013</v>
      </c>
      <c r="D820" s="50">
        <f t="shared" si="80"/>
        <v>8055.5200000000013</v>
      </c>
      <c r="E820" s="50">
        <f t="shared" si="80"/>
        <v>5843.420000000001</v>
      </c>
      <c r="F820" s="50">
        <f t="shared" si="80"/>
        <v>4346.5400000000009</v>
      </c>
      <c r="G820" s="50">
        <f t="shared" si="80"/>
        <v>0</v>
      </c>
    </row>
    <row r="821" spans="1:8" ht="14" hidden="1">
      <c r="A821" s="43">
        <v>84</v>
      </c>
      <c r="B821" s="45" t="s">
        <v>3</v>
      </c>
      <c r="C821" s="50">
        <f t="shared" si="80"/>
        <v>8876.5600000000013</v>
      </c>
      <c r="D821" s="50">
        <f t="shared" si="80"/>
        <v>8055.5200000000013</v>
      </c>
      <c r="E821" s="50">
        <f t="shared" si="80"/>
        <v>5843.420000000001</v>
      </c>
      <c r="F821" s="50">
        <f t="shared" si="80"/>
        <v>4346.5400000000009</v>
      </c>
      <c r="G821" s="50">
        <f t="shared" si="80"/>
        <v>0</v>
      </c>
    </row>
    <row r="822" spans="1:8" ht="14" hidden="1">
      <c r="A822" s="43">
        <v>1</v>
      </c>
      <c r="B822" s="45" t="s">
        <v>4</v>
      </c>
      <c r="C822" s="50">
        <f t="shared" si="80"/>
        <v>455.18000000000006</v>
      </c>
      <c r="D822" s="50">
        <f t="shared" si="80"/>
        <v>412.94000000000005</v>
      </c>
      <c r="E822" s="50">
        <f t="shared" si="80"/>
        <v>317.02000000000004</v>
      </c>
      <c r="F822" s="50">
        <f t="shared" si="80"/>
        <v>236.06000000000003</v>
      </c>
      <c r="G822" s="50">
        <f t="shared" si="80"/>
        <v>0</v>
      </c>
    </row>
    <row r="823" spans="1:8" ht="14" hidden="1">
      <c r="A823" s="43">
        <v>2</v>
      </c>
      <c r="B823" s="45" t="s">
        <v>1</v>
      </c>
      <c r="C823" s="50">
        <f t="shared" si="80"/>
        <v>773.5200000000001</v>
      </c>
      <c r="D823" s="50">
        <f t="shared" si="80"/>
        <v>701.80000000000007</v>
      </c>
      <c r="E823" s="50">
        <f t="shared" si="80"/>
        <v>538.78000000000009</v>
      </c>
      <c r="F823" s="50">
        <f t="shared" si="80"/>
        <v>400.84000000000009</v>
      </c>
      <c r="G823" s="50">
        <f t="shared" si="80"/>
        <v>0</v>
      </c>
    </row>
    <row r="824" spans="1:8" ht="15" hidden="1" thickBot="1">
      <c r="A824" s="46">
        <v>3</v>
      </c>
      <c r="B824" s="47" t="s">
        <v>5</v>
      </c>
      <c r="C824" s="50">
        <f t="shared" si="80"/>
        <v>1091.6400000000001</v>
      </c>
      <c r="D824" s="50">
        <f t="shared" si="80"/>
        <v>990.88000000000011</v>
      </c>
      <c r="E824" s="50">
        <f t="shared" si="80"/>
        <v>760.7600000000001</v>
      </c>
      <c r="F824" s="50">
        <f t="shared" si="80"/>
        <v>566.06000000000006</v>
      </c>
      <c r="G824" s="50">
        <f t="shared" si="80"/>
        <v>0</v>
      </c>
    </row>
    <row r="825" spans="1:8" ht="14" hidden="1" thickBot="1">
      <c r="A825" s="42"/>
      <c r="B825" s="42"/>
      <c r="C825" s="42"/>
      <c r="D825" s="42"/>
      <c r="E825" s="42"/>
      <c r="F825" s="42"/>
      <c r="G825" s="42"/>
    </row>
    <row r="826" spans="1:8" ht="18" hidden="1">
      <c r="A826" s="524" t="s">
        <v>19</v>
      </c>
      <c r="B826" s="525"/>
      <c r="C826" s="525"/>
      <c r="D826" s="525"/>
      <c r="E826" s="525"/>
      <c r="F826" s="525"/>
      <c r="G826" s="526"/>
      <c r="H826" s="51"/>
    </row>
    <row r="827" spans="1:8" ht="18" hidden="1">
      <c r="A827" s="518" t="s">
        <v>12</v>
      </c>
      <c r="B827" s="519"/>
      <c r="C827" s="519"/>
      <c r="D827" s="519"/>
      <c r="E827" s="519"/>
      <c r="F827" s="519"/>
      <c r="G827" s="520"/>
    </row>
    <row r="828" spans="1:8" hidden="1">
      <c r="A828" s="521" t="s">
        <v>0</v>
      </c>
      <c r="B828" s="522"/>
      <c r="C828" s="522"/>
      <c r="D828" s="522"/>
      <c r="E828" s="522"/>
      <c r="F828" s="522"/>
      <c r="G828" s="523"/>
    </row>
    <row r="829" spans="1:8" hidden="1">
      <c r="A829" s="43" t="s">
        <v>2</v>
      </c>
      <c r="B829" s="44" t="s">
        <v>2</v>
      </c>
      <c r="C829" s="60">
        <v>250</v>
      </c>
      <c r="D829" s="60">
        <v>2000</v>
      </c>
      <c r="E829" s="262">
        <v>5000</v>
      </c>
      <c r="F829" s="262">
        <v>10000</v>
      </c>
      <c r="G829" s="48"/>
    </row>
    <row r="830" spans="1:8" ht="14" hidden="1">
      <c r="A830" s="43">
        <v>18</v>
      </c>
      <c r="B830" s="45"/>
      <c r="C830" s="50">
        <f t="shared" ref="C830:G839" si="81">+C305*$K$3</f>
        <v>733.04000000000019</v>
      </c>
      <c r="D830" s="50">
        <f t="shared" si="81"/>
        <v>703.12000000000012</v>
      </c>
      <c r="E830" s="50">
        <f t="shared" si="81"/>
        <v>536.36</v>
      </c>
      <c r="F830" s="50">
        <f t="shared" si="81"/>
        <v>398.86000000000007</v>
      </c>
      <c r="G830" s="50">
        <f t="shared" si="81"/>
        <v>0</v>
      </c>
    </row>
    <row r="831" spans="1:8" ht="14" hidden="1">
      <c r="A831" s="43">
        <v>19</v>
      </c>
      <c r="B831" s="45"/>
      <c r="C831" s="50">
        <f t="shared" si="81"/>
        <v>733.04000000000019</v>
      </c>
      <c r="D831" s="50">
        <f t="shared" si="81"/>
        <v>703.12000000000012</v>
      </c>
      <c r="E831" s="50">
        <f t="shared" si="81"/>
        <v>536.36</v>
      </c>
      <c r="F831" s="50">
        <f t="shared" si="81"/>
        <v>398.86000000000007</v>
      </c>
      <c r="G831" s="50">
        <f t="shared" si="81"/>
        <v>0</v>
      </c>
    </row>
    <row r="832" spans="1:8" ht="14" hidden="1">
      <c r="A832" s="43">
        <v>20</v>
      </c>
      <c r="B832" s="45"/>
      <c r="C832" s="50">
        <f t="shared" si="81"/>
        <v>733.04000000000019</v>
      </c>
      <c r="D832" s="50">
        <f t="shared" si="81"/>
        <v>703.12000000000012</v>
      </c>
      <c r="E832" s="50">
        <f t="shared" si="81"/>
        <v>536.36</v>
      </c>
      <c r="F832" s="50">
        <f t="shared" si="81"/>
        <v>398.86000000000007</v>
      </c>
      <c r="G832" s="50">
        <f t="shared" si="81"/>
        <v>0</v>
      </c>
    </row>
    <row r="833" spans="1:7" ht="14" hidden="1">
      <c r="A833" s="43">
        <v>21</v>
      </c>
      <c r="B833" s="45"/>
      <c r="C833" s="50">
        <f t="shared" si="81"/>
        <v>733.04000000000019</v>
      </c>
      <c r="D833" s="50">
        <f t="shared" si="81"/>
        <v>703.12000000000012</v>
      </c>
      <c r="E833" s="50">
        <f t="shared" si="81"/>
        <v>536.36</v>
      </c>
      <c r="F833" s="50">
        <f t="shared" si="81"/>
        <v>398.86000000000007</v>
      </c>
      <c r="G833" s="50">
        <f t="shared" si="81"/>
        <v>0</v>
      </c>
    </row>
    <row r="834" spans="1:7" ht="14" hidden="1">
      <c r="A834" s="43">
        <v>22</v>
      </c>
      <c r="B834" s="45"/>
      <c r="C834" s="50">
        <f t="shared" si="81"/>
        <v>733.04000000000019</v>
      </c>
      <c r="D834" s="50">
        <f t="shared" si="81"/>
        <v>703.12000000000012</v>
      </c>
      <c r="E834" s="50">
        <f t="shared" si="81"/>
        <v>536.36</v>
      </c>
      <c r="F834" s="50">
        <f t="shared" si="81"/>
        <v>398.86000000000007</v>
      </c>
      <c r="G834" s="50">
        <f t="shared" si="81"/>
        <v>0</v>
      </c>
    </row>
    <row r="835" spans="1:7" ht="14" hidden="1">
      <c r="A835" s="43">
        <v>23</v>
      </c>
      <c r="B835" s="45"/>
      <c r="C835" s="50">
        <f t="shared" si="81"/>
        <v>733.04000000000019</v>
      </c>
      <c r="D835" s="50">
        <f t="shared" si="81"/>
        <v>703.12000000000012</v>
      </c>
      <c r="E835" s="50">
        <f t="shared" si="81"/>
        <v>536.36</v>
      </c>
      <c r="F835" s="50">
        <f t="shared" si="81"/>
        <v>398.86000000000007</v>
      </c>
      <c r="G835" s="50">
        <f t="shared" si="81"/>
        <v>0</v>
      </c>
    </row>
    <row r="836" spans="1:7" ht="14" hidden="1">
      <c r="A836" s="43">
        <v>24</v>
      </c>
      <c r="B836" s="45"/>
      <c r="C836" s="50">
        <f t="shared" si="81"/>
        <v>733.04000000000019</v>
      </c>
      <c r="D836" s="50">
        <f t="shared" si="81"/>
        <v>703.12000000000012</v>
      </c>
      <c r="E836" s="50">
        <f t="shared" si="81"/>
        <v>536.36</v>
      </c>
      <c r="F836" s="50">
        <f t="shared" si="81"/>
        <v>398.86000000000007</v>
      </c>
      <c r="G836" s="50">
        <f t="shared" si="81"/>
        <v>0</v>
      </c>
    </row>
    <row r="837" spans="1:7" ht="14" hidden="1">
      <c r="A837" s="43">
        <v>25</v>
      </c>
      <c r="B837" s="45"/>
      <c r="C837" s="50">
        <f t="shared" si="81"/>
        <v>790.68000000000018</v>
      </c>
      <c r="D837" s="50">
        <f t="shared" si="81"/>
        <v>758.78000000000009</v>
      </c>
      <c r="E837" s="50">
        <f t="shared" si="81"/>
        <v>572.22000000000014</v>
      </c>
      <c r="F837" s="50">
        <f t="shared" si="81"/>
        <v>425.70000000000005</v>
      </c>
      <c r="G837" s="50">
        <f t="shared" si="81"/>
        <v>0</v>
      </c>
    </row>
    <row r="838" spans="1:7" ht="14" hidden="1">
      <c r="A838" s="43">
        <v>26</v>
      </c>
      <c r="B838" s="45"/>
      <c r="C838" s="50">
        <f t="shared" si="81"/>
        <v>790.68000000000018</v>
      </c>
      <c r="D838" s="50">
        <f t="shared" si="81"/>
        <v>758.78000000000009</v>
      </c>
      <c r="E838" s="50">
        <f t="shared" si="81"/>
        <v>572.22000000000014</v>
      </c>
      <c r="F838" s="50">
        <f t="shared" si="81"/>
        <v>425.70000000000005</v>
      </c>
      <c r="G838" s="50">
        <f t="shared" si="81"/>
        <v>0</v>
      </c>
    </row>
    <row r="839" spans="1:7" ht="14" hidden="1">
      <c r="A839" s="43">
        <v>27</v>
      </c>
      <c r="B839" s="45"/>
      <c r="C839" s="50">
        <f t="shared" si="81"/>
        <v>790.68000000000018</v>
      </c>
      <c r="D839" s="50">
        <f t="shared" si="81"/>
        <v>758.78000000000009</v>
      </c>
      <c r="E839" s="50">
        <f t="shared" si="81"/>
        <v>572.22000000000014</v>
      </c>
      <c r="F839" s="50">
        <f t="shared" si="81"/>
        <v>425.70000000000005</v>
      </c>
      <c r="G839" s="50">
        <f t="shared" si="81"/>
        <v>0</v>
      </c>
    </row>
    <row r="840" spans="1:7" ht="14" hidden="1">
      <c r="A840" s="43">
        <v>28</v>
      </c>
      <c r="B840" s="45"/>
      <c r="C840" s="50">
        <f t="shared" ref="C840:G849" si="82">+C315*$K$3</f>
        <v>790.68000000000018</v>
      </c>
      <c r="D840" s="50">
        <f t="shared" si="82"/>
        <v>758.78000000000009</v>
      </c>
      <c r="E840" s="50">
        <f t="shared" si="82"/>
        <v>572.22000000000014</v>
      </c>
      <c r="F840" s="50">
        <f t="shared" si="82"/>
        <v>425.70000000000005</v>
      </c>
      <c r="G840" s="50">
        <f t="shared" si="82"/>
        <v>0</v>
      </c>
    </row>
    <row r="841" spans="1:7" ht="14" hidden="1">
      <c r="A841" s="43">
        <v>29</v>
      </c>
      <c r="B841" s="45"/>
      <c r="C841" s="50">
        <f t="shared" si="82"/>
        <v>790.68000000000018</v>
      </c>
      <c r="D841" s="50">
        <f t="shared" si="82"/>
        <v>758.78000000000009</v>
      </c>
      <c r="E841" s="50">
        <f t="shared" si="82"/>
        <v>572.22000000000014</v>
      </c>
      <c r="F841" s="50">
        <f t="shared" si="82"/>
        <v>425.70000000000005</v>
      </c>
      <c r="G841" s="50">
        <f t="shared" si="82"/>
        <v>0</v>
      </c>
    </row>
    <row r="842" spans="1:7" ht="14" hidden="1">
      <c r="A842" s="43">
        <v>30</v>
      </c>
      <c r="B842" s="45"/>
      <c r="C842" s="50">
        <f t="shared" si="82"/>
        <v>892.32000000000016</v>
      </c>
      <c r="D842" s="50">
        <f t="shared" si="82"/>
        <v>856.46000000000015</v>
      </c>
      <c r="E842" s="50">
        <f t="shared" si="82"/>
        <v>636.24</v>
      </c>
      <c r="F842" s="50">
        <f t="shared" si="82"/>
        <v>473.44000000000005</v>
      </c>
      <c r="G842" s="50">
        <f t="shared" si="82"/>
        <v>0</v>
      </c>
    </row>
    <row r="843" spans="1:7" ht="14" hidden="1">
      <c r="A843" s="43">
        <v>31</v>
      </c>
      <c r="B843" s="45"/>
      <c r="C843" s="50">
        <f t="shared" si="82"/>
        <v>892.32000000000016</v>
      </c>
      <c r="D843" s="50">
        <f t="shared" si="82"/>
        <v>856.46000000000015</v>
      </c>
      <c r="E843" s="50">
        <f t="shared" si="82"/>
        <v>636.24</v>
      </c>
      <c r="F843" s="50">
        <f t="shared" si="82"/>
        <v>473.44000000000005</v>
      </c>
      <c r="G843" s="50">
        <f t="shared" si="82"/>
        <v>0</v>
      </c>
    </row>
    <row r="844" spans="1:7" ht="14" hidden="1">
      <c r="A844" s="43">
        <v>32</v>
      </c>
      <c r="B844" s="45"/>
      <c r="C844" s="50">
        <f t="shared" si="82"/>
        <v>892.32000000000016</v>
      </c>
      <c r="D844" s="50">
        <f t="shared" si="82"/>
        <v>856.46000000000015</v>
      </c>
      <c r="E844" s="50">
        <f t="shared" si="82"/>
        <v>636.24</v>
      </c>
      <c r="F844" s="50">
        <f t="shared" si="82"/>
        <v>473.44000000000005</v>
      </c>
      <c r="G844" s="50">
        <f t="shared" si="82"/>
        <v>0</v>
      </c>
    </row>
    <row r="845" spans="1:7" ht="14" hidden="1">
      <c r="A845" s="43">
        <v>33</v>
      </c>
      <c r="B845" s="45"/>
      <c r="C845" s="50">
        <f t="shared" si="82"/>
        <v>892.32000000000016</v>
      </c>
      <c r="D845" s="50">
        <f t="shared" si="82"/>
        <v>856.46000000000015</v>
      </c>
      <c r="E845" s="50">
        <f t="shared" si="82"/>
        <v>636.24</v>
      </c>
      <c r="F845" s="50">
        <f t="shared" si="82"/>
        <v>473.44000000000005</v>
      </c>
      <c r="G845" s="50">
        <f t="shared" si="82"/>
        <v>0</v>
      </c>
    </row>
    <row r="846" spans="1:7" ht="14" hidden="1">
      <c r="A846" s="43">
        <v>34</v>
      </c>
      <c r="B846" s="45"/>
      <c r="C846" s="50">
        <f t="shared" si="82"/>
        <v>892.32000000000016</v>
      </c>
      <c r="D846" s="50">
        <f t="shared" si="82"/>
        <v>856.46000000000015</v>
      </c>
      <c r="E846" s="50">
        <f t="shared" si="82"/>
        <v>636.24</v>
      </c>
      <c r="F846" s="50">
        <f t="shared" si="82"/>
        <v>473.44000000000005</v>
      </c>
      <c r="G846" s="50">
        <f t="shared" si="82"/>
        <v>0</v>
      </c>
    </row>
    <row r="847" spans="1:7" ht="14" hidden="1">
      <c r="A847" s="43">
        <v>35</v>
      </c>
      <c r="B847" s="45"/>
      <c r="C847" s="50">
        <f t="shared" si="82"/>
        <v>1010.2400000000002</v>
      </c>
      <c r="D847" s="50">
        <f t="shared" si="82"/>
        <v>969.32000000000016</v>
      </c>
      <c r="E847" s="50">
        <f t="shared" si="82"/>
        <v>712.58000000000015</v>
      </c>
      <c r="F847" s="50">
        <f t="shared" si="82"/>
        <v>529.98</v>
      </c>
      <c r="G847" s="50">
        <f t="shared" si="82"/>
        <v>0</v>
      </c>
    </row>
    <row r="848" spans="1:7" ht="14" hidden="1">
      <c r="A848" s="43">
        <v>36</v>
      </c>
      <c r="B848" s="45"/>
      <c r="C848" s="50">
        <f t="shared" si="82"/>
        <v>1010.2400000000002</v>
      </c>
      <c r="D848" s="50">
        <f t="shared" si="82"/>
        <v>969.32000000000016</v>
      </c>
      <c r="E848" s="50">
        <f t="shared" si="82"/>
        <v>712.58000000000015</v>
      </c>
      <c r="F848" s="50">
        <f t="shared" si="82"/>
        <v>529.98</v>
      </c>
      <c r="G848" s="50">
        <f t="shared" si="82"/>
        <v>0</v>
      </c>
    </row>
    <row r="849" spans="1:7" ht="14" hidden="1">
      <c r="A849" s="43">
        <v>37</v>
      </c>
      <c r="B849" s="45"/>
      <c r="C849" s="50">
        <f t="shared" si="82"/>
        <v>1010.2400000000002</v>
      </c>
      <c r="D849" s="50">
        <f t="shared" si="82"/>
        <v>969.32000000000016</v>
      </c>
      <c r="E849" s="50">
        <f t="shared" si="82"/>
        <v>712.58000000000015</v>
      </c>
      <c r="F849" s="50">
        <f t="shared" si="82"/>
        <v>529.98</v>
      </c>
      <c r="G849" s="50">
        <f t="shared" si="82"/>
        <v>0</v>
      </c>
    </row>
    <row r="850" spans="1:7" ht="14" hidden="1">
      <c r="A850" s="43">
        <v>38</v>
      </c>
      <c r="B850" s="45"/>
      <c r="C850" s="50">
        <f t="shared" ref="C850:G859" si="83">+C325*$K$3</f>
        <v>1010.2400000000002</v>
      </c>
      <c r="D850" s="50">
        <f t="shared" si="83"/>
        <v>969.32000000000016</v>
      </c>
      <c r="E850" s="50">
        <f t="shared" si="83"/>
        <v>712.58000000000015</v>
      </c>
      <c r="F850" s="50">
        <f t="shared" si="83"/>
        <v>529.98</v>
      </c>
      <c r="G850" s="50">
        <f t="shared" si="83"/>
        <v>0</v>
      </c>
    </row>
    <row r="851" spans="1:7" ht="14" hidden="1">
      <c r="A851" s="43">
        <v>39</v>
      </c>
      <c r="B851" s="45"/>
      <c r="C851" s="50">
        <f t="shared" si="83"/>
        <v>1010.2400000000002</v>
      </c>
      <c r="D851" s="50">
        <f t="shared" si="83"/>
        <v>969.32000000000016</v>
      </c>
      <c r="E851" s="50">
        <f t="shared" si="83"/>
        <v>712.58000000000015</v>
      </c>
      <c r="F851" s="50">
        <f t="shared" si="83"/>
        <v>529.98</v>
      </c>
      <c r="G851" s="50">
        <f t="shared" si="83"/>
        <v>0</v>
      </c>
    </row>
    <row r="852" spans="1:7" ht="14" hidden="1">
      <c r="A852" s="43">
        <v>40</v>
      </c>
      <c r="B852" s="45"/>
      <c r="C852" s="50">
        <f t="shared" si="83"/>
        <v>1146.2</v>
      </c>
      <c r="D852" s="50">
        <f t="shared" si="83"/>
        <v>1099.5600000000002</v>
      </c>
      <c r="E852" s="50">
        <f t="shared" si="83"/>
        <v>801.68000000000018</v>
      </c>
      <c r="F852" s="50">
        <f t="shared" si="83"/>
        <v>596.42000000000007</v>
      </c>
      <c r="G852" s="50">
        <f t="shared" si="83"/>
        <v>0</v>
      </c>
    </row>
    <row r="853" spans="1:7" ht="14" hidden="1">
      <c r="A853" s="43">
        <v>41</v>
      </c>
      <c r="B853" s="45"/>
      <c r="C853" s="50">
        <f t="shared" si="83"/>
        <v>1146.2</v>
      </c>
      <c r="D853" s="50">
        <f t="shared" si="83"/>
        <v>1099.5600000000002</v>
      </c>
      <c r="E853" s="50">
        <f t="shared" si="83"/>
        <v>801.68000000000018</v>
      </c>
      <c r="F853" s="50">
        <f t="shared" si="83"/>
        <v>596.42000000000007</v>
      </c>
      <c r="G853" s="50">
        <f t="shared" si="83"/>
        <v>0</v>
      </c>
    </row>
    <row r="854" spans="1:7" ht="14" hidden="1">
      <c r="A854" s="43">
        <v>42</v>
      </c>
      <c r="B854" s="45"/>
      <c r="C854" s="50">
        <f t="shared" si="83"/>
        <v>1146.2</v>
      </c>
      <c r="D854" s="50">
        <f t="shared" si="83"/>
        <v>1099.5600000000002</v>
      </c>
      <c r="E854" s="50">
        <f t="shared" si="83"/>
        <v>801.68000000000018</v>
      </c>
      <c r="F854" s="50">
        <f t="shared" si="83"/>
        <v>596.42000000000007</v>
      </c>
      <c r="G854" s="50">
        <f t="shared" si="83"/>
        <v>0</v>
      </c>
    </row>
    <row r="855" spans="1:7" ht="14" hidden="1">
      <c r="A855" s="43">
        <v>43</v>
      </c>
      <c r="B855" s="45"/>
      <c r="C855" s="50">
        <f t="shared" si="83"/>
        <v>1146.2</v>
      </c>
      <c r="D855" s="50">
        <f t="shared" si="83"/>
        <v>1099.5600000000002</v>
      </c>
      <c r="E855" s="50">
        <f t="shared" si="83"/>
        <v>801.68000000000018</v>
      </c>
      <c r="F855" s="50">
        <f t="shared" si="83"/>
        <v>596.42000000000007</v>
      </c>
      <c r="G855" s="50">
        <f t="shared" si="83"/>
        <v>0</v>
      </c>
    </row>
    <row r="856" spans="1:7" ht="14" hidden="1">
      <c r="A856" s="43">
        <v>44</v>
      </c>
      <c r="B856" s="45"/>
      <c r="C856" s="50">
        <f t="shared" si="83"/>
        <v>1146.2</v>
      </c>
      <c r="D856" s="50">
        <f t="shared" si="83"/>
        <v>1099.5600000000002</v>
      </c>
      <c r="E856" s="50">
        <f t="shared" si="83"/>
        <v>801.68000000000018</v>
      </c>
      <c r="F856" s="50">
        <f t="shared" si="83"/>
        <v>596.42000000000007</v>
      </c>
      <c r="G856" s="50">
        <f t="shared" si="83"/>
        <v>0</v>
      </c>
    </row>
    <row r="857" spans="1:7" ht="14" hidden="1">
      <c r="A857" s="43">
        <v>45</v>
      </c>
      <c r="B857" s="45"/>
      <c r="C857" s="50">
        <f t="shared" si="83"/>
        <v>1297.1200000000001</v>
      </c>
      <c r="D857" s="50">
        <f t="shared" si="83"/>
        <v>1244.7600000000002</v>
      </c>
      <c r="E857" s="50">
        <f t="shared" si="83"/>
        <v>902.66000000000008</v>
      </c>
      <c r="F857" s="50">
        <f t="shared" si="83"/>
        <v>671.88000000000011</v>
      </c>
      <c r="G857" s="50">
        <f t="shared" si="83"/>
        <v>0</v>
      </c>
    </row>
    <row r="858" spans="1:7" ht="14" hidden="1">
      <c r="A858" s="43">
        <v>46</v>
      </c>
      <c r="B858" s="45"/>
      <c r="C858" s="50">
        <f t="shared" si="83"/>
        <v>1297.1200000000001</v>
      </c>
      <c r="D858" s="50">
        <f t="shared" si="83"/>
        <v>1244.7600000000002</v>
      </c>
      <c r="E858" s="50">
        <f t="shared" si="83"/>
        <v>902.66000000000008</v>
      </c>
      <c r="F858" s="50">
        <f t="shared" si="83"/>
        <v>671.88000000000011</v>
      </c>
      <c r="G858" s="50">
        <f t="shared" si="83"/>
        <v>0</v>
      </c>
    </row>
    <row r="859" spans="1:7" ht="14" hidden="1">
      <c r="A859" s="43">
        <v>47</v>
      </c>
      <c r="B859" s="45"/>
      <c r="C859" s="50">
        <f t="shared" si="83"/>
        <v>1297.1200000000001</v>
      </c>
      <c r="D859" s="50">
        <f t="shared" si="83"/>
        <v>1244.7600000000002</v>
      </c>
      <c r="E859" s="50">
        <f t="shared" si="83"/>
        <v>902.66000000000008</v>
      </c>
      <c r="F859" s="50">
        <f t="shared" si="83"/>
        <v>671.88000000000011</v>
      </c>
      <c r="G859" s="50">
        <f t="shared" si="83"/>
        <v>0</v>
      </c>
    </row>
    <row r="860" spans="1:7" ht="14" hidden="1">
      <c r="A860" s="43">
        <v>48</v>
      </c>
      <c r="B860" s="45"/>
      <c r="C860" s="50">
        <f t="shared" ref="C860:G869" si="84">+C335*$K$3</f>
        <v>1297.1200000000001</v>
      </c>
      <c r="D860" s="50">
        <f t="shared" si="84"/>
        <v>1244.7600000000002</v>
      </c>
      <c r="E860" s="50">
        <f t="shared" si="84"/>
        <v>902.66000000000008</v>
      </c>
      <c r="F860" s="50">
        <f t="shared" si="84"/>
        <v>671.88000000000011</v>
      </c>
      <c r="G860" s="50">
        <f t="shared" si="84"/>
        <v>0</v>
      </c>
    </row>
    <row r="861" spans="1:7" ht="14" hidden="1">
      <c r="A861" s="43">
        <v>49</v>
      </c>
      <c r="B861" s="45"/>
      <c r="C861" s="50">
        <f t="shared" si="84"/>
        <v>1297.1200000000001</v>
      </c>
      <c r="D861" s="50">
        <f t="shared" si="84"/>
        <v>1244.7600000000002</v>
      </c>
      <c r="E861" s="50">
        <f t="shared" si="84"/>
        <v>902.66000000000008</v>
      </c>
      <c r="F861" s="50">
        <f t="shared" si="84"/>
        <v>671.88000000000011</v>
      </c>
      <c r="G861" s="50">
        <f t="shared" si="84"/>
        <v>0</v>
      </c>
    </row>
    <row r="862" spans="1:7" ht="14" hidden="1">
      <c r="A862" s="43">
        <v>50</v>
      </c>
      <c r="B862" s="45"/>
      <c r="C862" s="50">
        <f t="shared" si="84"/>
        <v>1467.6200000000001</v>
      </c>
      <c r="D862" s="50">
        <f t="shared" si="84"/>
        <v>1408.2200000000003</v>
      </c>
      <c r="E862" s="50">
        <f t="shared" si="84"/>
        <v>1017.0600000000001</v>
      </c>
      <c r="F862" s="50">
        <f t="shared" si="84"/>
        <v>757.0200000000001</v>
      </c>
      <c r="G862" s="50">
        <f t="shared" si="84"/>
        <v>0</v>
      </c>
    </row>
    <row r="863" spans="1:7" ht="14" hidden="1">
      <c r="A863" s="43">
        <v>51</v>
      </c>
      <c r="B863" s="45"/>
      <c r="C863" s="50">
        <f t="shared" si="84"/>
        <v>1467.6200000000001</v>
      </c>
      <c r="D863" s="50">
        <f t="shared" si="84"/>
        <v>1408.2200000000003</v>
      </c>
      <c r="E863" s="50">
        <f t="shared" si="84"/>
        <v>1017.0600000000001</v>
      </c>
      <c r="F863" s="50">
        <f t="shared" si="84"/>
        <v>757.0200000000001</v>
      </c>
      <c r="G863" s="50">
        <f t="shared" si="84"/>
        <v>0</v>
      </c>
    </row>
    <row r="864" spans="1:7" ht="14" hidden="1">
      <c r="A864" s="43">
        <v>52</v>
      </c>
      <c r="B864" s="45"/>
      <c r="C864" s="50">
        <f t="shared" si="84"/>
        <v>1467.6200000000001</v>
      </c>
      <c r="D864" s="50">
        <f t="shared" si="84"/>
        <v>1408.2200000000003</v>
      </c>
      <c r="E864" s="50">
        <f t="shared" si="84"/>
        <v>1017.0600000000001</v>
      </c>
      <c r="F864" s="50">
        <f t="shared" si="84"/>
        <v>757.0200000000001</v>
      </c>
      <c r="G864" s="50">
        <f t="shared" si="84"/>
        <v>0</v>
      </c>
    </row>
    <row r="865" spans="1:7" ht="14" hidden="1">
      <c r="A865" s="43">
        <v>53</v>
      </c>
      <c r="B865" s="45"/>
      <c r="C865" s="50">
        <f t="shared" si="84"/>
        <v>1467.6200000000001</v>
      </c>
      <c r="D865" s="50">
        <f t="shared" si="84"/>
        <v>1408.2200000000003</v>
      </c>
      <c r="E865" s="50">
        <f t="shared" si="84"/>
        <v>1017.0600000000001</v>
      </c>
      <c r="F865" s="50">
        <f t="shared" si="84"/>
        <v>757.0200000000001</v>
      </c>
      <c r="G865" s="50">
        <f t="shared" si="84"/>
        <v>0</v>
      </c>
    </row>
    <row r="866" spans="1:7" ht="14" hidden="1">
      <c r="A866" s="43">
        <v>54</v>
      </c>
      <c r="B866" s="45"/>
      <c r="C866" s="50">
        <f t="shared" si="84"/>
        <v>1467.6200000000001</v>
      </c>
      <c r="D866" s="50">
        <f t="shared" si="84"/>
        <v>1408.2200000000003</v>
      </c>
      <c r="E866" s="50">
        <f t="shared" si="84"/>
        <v>1017.0600000000001</v>
      </c>
      <c r="F866" s="50">
        <f t="shared" si="84"/>
        <v>757.0200000000001</v>
      </c>
      <c r="G866" s="50">
        <f t="shared" si="84"/>
        <v>0</v>
      </c>
    </row>
    <row r="867" spans="1:7" ht="14" hidden="1">
      <c r="A867" s="43">
        <v>55</v>
      </c>
      <c r="B867" s="45"/>
      <c r="C867" s="50">
        <f t="shared" si="84"/>
        <v>1655.5000000000002</v>
      </c>
      <c r="D867" s="50">
        <f t="shared" si="84"/>
        <v>1588.6200000000001</v>
      </c>
      <c r="E867" s="50">
        <f t="shared" si="84"/>
        <v>1144.4400000000003</v>
      </c>
      <c r="F867" s="50">
        <f t="shared" si="84"/>
        <v>851.40000000000009</v>
      </c>
      <c r="G867" s="50">
        <f t="shared" si="84"/>
        <v>0</v>
      </c>
    </row>
    <row r="868" spans="1:7" ht="14" hidden="1">
      <c r="A868" s="43">
        <v>56</v>
      </c>
      <c r="B868" s="45"/>
      <c r="C868" s="50">
        <f t="shared" si="84"/>
        <v>1655.5000000000002</v>
      </c>
      <c r="D868" s="50">
        <f t="shared" si="84"/>
        <v>1588.6200000000001</v>
      </c>
      <c r="E868" s="50">
        <f t="shared" si="84"/>
        <v>1144.4400000000003</v>
      </c>
      <c r="F868" s="50">
        <f t="shared" si="84"/>
        <v>851.40000000000009</v>
      </c>
      <c r="G868" s="50">
        <f t="shared" si="84"/>
        <v>0</v>
      </c>
    </row>
    <row r="869" spans="1:7" ht="14" hidden="1">
      <c r="A869" s="43">
        <v>57</v>
      </c>
      <c r="B869" s="45"/>
      <c r="C869" s="50">
        <f t="shared" si="84"/>
        <v>1655.5000000000002</v>
      </c>
      <c r="D869" s="50">
        <f t="shared" si="84"/>
        <v>1588.6200000000001</v>
      </c>
      <c r="E869" s="50">
        <f t="shared" si="84"/>
        <v>1144.4400000000003</v>
      </c>
      <c r="F869" s="50">
        <f t="shared" si="84"/>
        <v>851.40000000000009</v>
      </c>
      <c r="G869" s="50">
        <f t="shared" si="84"/>
        <v>0</v>
      </c>
    </row>
    <row r="870" spans="1:7" ht="14" hidden="1">
      <c r="A870" s="43">
        <v>58</v>
      </c>
      <c r="B870" s="45"/>
      <c r="C870" s="50">
        <f t="shared" ref="C870:G879" si="85">+C345*$K$3</f>
        <v>1655.5000000000002</v>
      </c>
      <c r="D870" s="50">
        <f t="shared" si="85"/>
        <v>1588.6200000000001</v>
      </c>
      <c r="E870" s="50">
        <f t="shared" si="85"/>
        <v>1144.4400000000003</v>
      </c>
      <c r="F870" s="50">
        <f t="shared" si="85"/>
        <v>851.40000000000009</v>
      </c>
      <c r="G870" s="50">
        <f t="shared" si="85"/>
        <v>0</v>
      </c>
    </row>
    <row r="871" spans="1:7" ht="14" hidden="1">
      <c r="A871" s="43">
        <v>59</v>
      </c>
      <c r="B871" s="45"/>
      <c r="C871" s="50">
        <f t="shared" si="85"/>
        <v>1655.5000000000002</v>
      </c>
      <c r="D871" s="50">
        <f t="shared" si="85"/>
        <v>1588.6200000000001</v>
      </c>
      <c r="E871" s="50">
        <f t="shared" si="85"/>
        <v>1144.4400000000003</v>
      </c>
      <c r="F871" s="50">
        <f t="shared" si="85"/>
        <v>851.40000000000009</v>
      </c>
      <c r="G871" s="50">
        <f t="shared" si="85"/>
        <v>0</v>
      </c>
    </row>
    <row r="872" spans="1:7" ht="14" hidden="1">
      <c r="A872" s="43">
        <v>60</v>
      </c>
      <c r="B872" s="45"/>
      <c r="C872" s="50">
        <f t="shared" si="85"/>
        <v>1780.9</v>
      </c>
      <c r="D872" s="50">
        <f t="shared" si="85"/>
        <v>1708.7400000000002</v>
      </c>
      <c r="E872" s="50">
        <f t="shared" si="85"/>
        <v>1230.0200000000002</v>
      </c>
      <c r="F872" s="50">
        <f t="shared" si="85"/>
        <v>914.98000000000013</v>
      </c>
      <c r="G872" s="50">
        <f t="shared" si="85"/>
        <v>0</v>
      </c>
    </row>
    <row r="873" spans="1:7" ht="14" hidden="1">
      <c r="A873" s="43">
        <v>61</v>
      </c>
      <c r="B873" s="45"/>
      <c r="C873" s="50">
        <f t="shared" si="85"/>
        <v>1999.1400000000003</v>
      </c>
      <c r="D873" s="50">
        <f t="shared" si="85"/>
        <v>1917.9600000000003</v>
      </c>
      <c r="E873" s="50">
        <f t="shared" si="85"/>
        <v>1379.1800000000003</v>
      </c>
      <c r="F873" s="50">
        <f t="shared" si="85"/>
        <v>1025.6400000000001</v>
      </c>
      <c r="G873" s="50">
        <f t="shared" si="85"/>
        <v>0</v>
      </c>
    </row>
    <row r="874" spans="1:7" ht="14" hidden="1">
      <c r="A874" s="43">
        <v>62</v>
      </c>
      <c r="B874" s="45"/>
      <c r="C874" s="50">
        <f t="shared" si="85"/>
        <v>2235.42</v>
      </c>
      <c r="D874" s="50">
        <f t="shared" si="85"/>
        <v>2145.2200000000003</v>
      </c>
      <c r="E874" s="50">
        <f t="shared" si="85"/>
        <v>1541.5400000000002</v>
      </c>
      <c r="F874" s="50">
        <f t="shared" si="85"/>
        <v>1146.6400000000001</v>
      </c>
      <c r="G874" s="50">
        <f t="shared" si="85"/>
        <v>0</v>
      </c>
    </row>
    <row r="875" spans="1:7" ht="14" hidden="1">
      <c r="A875" s="43">
        <v>63</v>
      </c>
      <c r="B875" s="45"/>
      <c r="C875" s="50">
        <f t="shared" si="85"/>
        <v>2489.7400000000002</v>
      </c>
      <c r="D875" s="50">
        <f t="shared" si="85"/>
        <v>2388.7600000000002</v>
      </c>
      <c r="E875" s="50">
        <f t="shared" si="85"/>
        <v>1717.1000000000001</v>
      </c>
      <c r="F875" s="50">
        <f t="shared" si="85"/>
        <v>1277.5400000000002</v>
      </c>
      <c r="G875" s="50">
        <f t="shared" si="85"/>
        <v>0</v>
      </c>
    </row>
    <row r="876" spans="1:7" ht="14" hidden="1">
      <c r="A876" s="43">
        <v>64</v>
      </c>
      <c r="B876" s="45"/>
      <c r="C876" s="50">
        <f t="shared" si="85"/>
        <v>2761.8800000000006</v>
      </c>
      <c r="D876" s="50">
        <f t="shared" si="85"/>
        <v>2650.1200000000003</v>
      </c>
      <c r="E876" s="50">
        <f t="shared" si="85"/>
        <v>1906.0800000000004</v>
      </c>
      <c r="F876" s="50">
        <f t="shared" si="85"/>
        <v>1417.9</v>
      </c>
      <c r="G876" s="50">
        <f t="shared" si="85"/>
        <v>0</v>
      </c>
    </row>
    <row r="877" spans="1:7" ht="14" hidden="1">
      <c r="A877" s="43">
        <v>65</v>
      </c>
      <c r="B877" s="45"/>
      <c r="C877" s="50">
        <f t="shared" si="85"/>
        <v>3052.2800000000007</v>
      </c>
      <c r="D877" s="50">
        <f t="shared" si="85"/>
        <v>2928.2000000000003</v>
      </c>
      <c r="E877" s="50">
        <f t="shared" si="85"/>
        <v>2107.3800000000006</v>
      </c>
      <c r="F877" s="50">
        <f t="shared" si="85"/>
        <v>1567.9400000000003</v>
      </c>
      <c r="G877" s="50">
        <f t="shared" si="85"/>
        <v>0</v>
      </c>
    </row>
    <row r="878" spans="1:7" ht="14" hidden="1">
      <c r="A878" s="43">
        <v>66</v>
      </c>
      <c r="B878" s="45"/>
      <c r="C878" s="50">
        <f t="shared" si="85"/>
        <v>3360.5000000000005</v>
      </c>
      <c r="D878" s="50">
        <f t="shared" si="85"/>
        <v>3223.8800000000006</v>
      </c>
      <c r="E878" s="50">
        <f t="shared" si="85"/>
        <v>2322.3200000000006</v>
      </c>
      <c r="F878" s="50">
        <f t="shared" si="85"/>
        <v>1727.6600000000003</v>
      </c>
      <c r="G878" s="50">
        <f t="shared" si="85"/>
        <v>0</v>
      </c>
    </row>
    <row r="879" spans="1:7" ht="14" hidden="1">
      <c r="A879" s="43">
        <v>67</v>
      </c>
      <c r="B879" s="45"/>
      <c r="C879" s="50">
        <f t="shared" si="85"/>
        <v>3686.5400000000004</v>
      </c>
      <c r="D879" s="50">
        <f t="shared" si="85"/>
        <v>3536.7200000000007</v>
      </c>
      <c r="E879" s="50">
        <f t="shared" si="85"/>
        <v>2550.2400000000002</v>
      </c>
      <c r="F879" s="50">
        <f t="shared" si="85"/>
        <v>1896.8400000000001</v>
      </c>
      <c r="G879" s="50">
        <f t="shared" si="85"/>
        <v>0</v>
      </c>
    </row>
    <row r="880" spans="1:7" ht="14" hidden="1">
      <c r="A880" s="43">
        <v>68</v>
      </c>
      <c r="B880" s="45"/>
      <c r="C880" s="50">
        <f t="shared" ref="C880:G889" si="86">+C355*$K$3</f>
        <v>4030.4000000000005</v>
      </c>
      <c r="D880" s="50">
        <f t="shared" si="86"/>
        <v>3867.1600000000008</v>
      </c>
      <c r="E880" s="50">
        <f t="shared" si="86"/>
        <v>2791.1400000000003</v>
      </c>
      <c r="F880" s="50">
        <f t="shared" si="86"/>
        <v>2076.36</v>
      </c>
      <c r="G880" s="50">
        <f t="shared" si="86"/>
        <v>0</v>
      </c>
    </row>
    <row r="881" spans="1:7" ht="14" hidden="1">
      <c r="A881" s="43">
        <v>69</v>
      </c>
      <c r="B881" s="45"/>
      <c r="C881" s="50">
        <f t="shared" si="86"/>
        <v>4392.9600000000009</v>
      </c>
      <c r="D881" s="50">
        <f t="shared" si="86"/>
        <v>4214.7600000000011</v>
      </c>
      <c r="E881" s="50">
        <f t="shared" si="86"/>
        <v>3045.0200000000004</v>
      </c>
      <c r="F881" s="50">
        <f t="shared" si="86"/>
        <v>2265.34</v>
      </c>
      <c r="G881" s="50">
        <f t="shared" si="86"/>
        <v>0</v>
      </c>
    </row>
    <row r="882" spans="1:7" ht="14" hidden="1">
      <c r="A882" s="43">
        <v>70</v>
      </c>
      <c r="B882" s="45"/>
      <c r="C882" s="50">
        <f t="shared" si="86"/>
        <v>4773.12</v>
      </c>
      <c r="D882" s="50">
        <f t="shared" si="86"/>
        <v>4579.5200000000004</v>
      </c>
      <c r="E882" s="50">
        <f t="shared" si="86"/>
        <v>3312.5400000000004</v>
      </c>
      <c r="F882" s="50">
        <f t="shared" si="86"/>
        <v>2464</v>
      </c>
      <c r="G882" s="50">
        <f t="shared" si="86"/>
        <v>0</v>
      </c>
    </row>
    <row r="883" spans="1:7" ht="14" hidden="1">
      <c r="A883" s="43">
        <v>71</v>
      </c>
      <c r="B883" s="45"/>
      <c r="C883" s="50">
        <f t="shared" si="86"/>
        <v>5170.880000000001</v>
      </c>
      <c r="D883" s="50">
        <f t="shared" si="86"/>
        <v>4961.6600000000008</v>
      </c>
      <c r="E883" s="50">
        <f t="shared" si="86"/>
        <v>3592.3800000000006</v>
      </c>
      <c r="F883" s="50">
        <f t="shared" si="86"/>
        <v>2671.9</v>
      </c>
      <c r="G883" s="50">
        <f t="shared" si="86"/>
        <v>0</v>
      </c>
    </row>
    <row r="884" spans="1:7" ht="14" hidden="1">
      <c r="A884" s="43">
        <v>72</v>
      </c>
      <c r="B884" s="45"/>
      <c r="C884" s="50">
        <f t="shared" si="86"/>
        <v>5586.9000000000005</v>
      </c>
      <c r="D884" s="50">
        <f t="shared" si="86"/>
        <v>5360.52</v>
      </c>
      <c r="E884" s="50">
        <f t="shared" si="86"/>
        <v>3885.8600000000006</v>
      </c>
      <c r="F884" s="50">
        <f t="shared" si="86"/>
        <v>2890.3600000000006</v>
      </c>
      <c r="G884" s="50">
        <f t="shared" si="86"/>
        <v>0</v>
      </c>
    </row>
    <row r="885" spans="1:7" ht="14" hidden="1">
      <c r="A885" s="43">
        <v>73</v>
      </c>
      <c r="B885" s="45"/>
      <c r="C885" s="50">
        <f t="shared" si="86"/>
        <v>6021.18</v>
      </c>
      <c r="D885" s="50">
        <f t="shared" si="86"/>
        <v>5776.9800000000005</v>
      </c>
      <c r="E885" s="50">
        <f t="shared" si="86"/>
        <v>4192.1000000000004</v>
      </c>
      <c r="F885" s="50">
        <f t="shared" si="86"/>
        <v>3118.2800000000007</v>
      </c>
      <c r="G885" s="50">
        <f t="shared" si="86"/>
        <v>0</v>
      </c>
    </row>
    <row r="886" spans="1:7" ht="14" hidden="1">
      <c r="A886" s="43">
        <v>74</v>
      </c>
      <c r="B886" s="45"/>
      <c r="C886" s="50">
        <f t="shared" si="86"/>
        <v>6473.2800000000007</v>
      </c>
      <c r="D886" s="50">
        <f t="shared" si="86"/>
        <v>6210.8200000000015</v>
      </c>
      <c r="E886" s="50">
        <f t="shared" si="86"/>
        <v>4511.7600000000011</v>
      </c>
      <c r="F886" s="50">
        <f t="shared" si="86"/>
        <v>3356.1000000000004</v>
      </c>
      <c r="G886" s="50">
        <f t="shared" si="86"/>
        <v>0</v>
      </c>
    </row>
    <row r="887" spans="1:7" ht="14" hidden="1">
      <c r="A887" s="43">
        <v>75</v>
      </c>
      <c r="B887" s="45"/>
      <c r="C887" s="50">
        <f t="shared" si="86"/>
        <v>6943.420000000001</v>
      </c>
      <c r="D887" s="50">
        <f t="shared" si="86"/>
        <v>6661.8200000000015</v>
      </c>
      <c r="E887" s="50">
        <f t="shared" si="86"/>
        <v>4843.9600000000009</v>
      </c>
      <c r="F887" s="50">
        <f t="shared" si="86"/>
        <v>3603.1600000000008</v>
      </c>
      <c r="G887" s="50">
        <f t="shared" si="86"/>
        <v>0</v>
      </c>
    </row>
    <row r="888" spans="1:7" ht="14" hidden="1">
      <c r="A888" s="43">
        <v>76</v>
      </c>
      <c r="B888" s="45"/>
      <c r="C888" s="50">
        <f t="shared" si="86"/>
        <v>6943.420000000001</v>
      </c>
      <c r="D888" s="50">
        <f t="shared" si="86"/>
        <v>6661.8200000000015</v>
      </c>
      <c r="E888" s="50">
        <f t="shared" si="86"/>
        <v>4843.9600000000009</v>
      </c>
      <c r="F888" s="50">
        <f t="shared" si="86"/>
        <v>3603.1600000000008</v>
      </c>
      <c r="G888" s="50">
        <f t="shared" si="86"/>
        <v>0</v>
      </c>
    </row>
    <row r="889" spans="1:7" ht="14" hidden="1">
      <c r="A889" s="43">
        <v>77</v>
      </c>
      <c r="B889" s="45"/>
      <c r="C889" s="50">
        <f t="shared" si="86"/>
        <v>6943.420000000001</v>
      </c>
      <c r="D889" s="50">
        <f t="shared" si="86"/>
        <v>6661.8200000000015</v>
      </c>
      <c r="E889" s="50">
        <f t="shared" si="86"/>
        <v>4843.9600000000009</v>
      </c>
      <c r="F889" s="50">
        <f t="shared" si="86"/>
        <v>3603.1600000000008</v>
      </c>
      <c r="G889" s="50">
        <f t="shared" si="86"/>
        <v>0</v>
      </c>
    </row>
    <row r="890" spans="1:7" ht="14" hidden="1">
      <c r="A890" s="43">
        <v>78</v>
      </c>
      <c r="B890" s="45"/>
      <c r="C890" s="50">
        <f t="shared" ref="C890:G899" si="87">+C365*$K$3</f>
        <v>6943.420000000001</v>
      </c>
      <c r="D890" s="50">
        <f t="shared" si="87"/>
        <v>6661.8200000000015</v>
      </c>
      <c r="E890" s="50">
        <f t="shared" si="87"/>
        <v>4843.9600000000009</v>
      </c>
      <c r="F890" s="50">
        <f t="shared" si="87"/>
        <v>3603.1600000000008</v>
      </c>
      <c r="G890" s="50">
        <f t="shared" si="87"/>
        <v>0</v>
      </c>
    </row>
    <row r="891" spans="1:7" ht="14" hidden="1">
      <c r="A891" s="43">
        <v>79</v>
      </c>
      <c r="B891" s="45"/>
      <c r="C891" s="50">
        <f t="shared" si="87"/>
        <v>6943.420000000001</v>
      </c>
      <c r="D891" s="50">
        <f t="shared" si="87"/>
        <v>6661.8200000000015</v>
      </c>
      <c r="E891" s="50">
        <f t="shared" si="87"/>
        <v>4843.9600000000009</v>
      </c>
      <c r="F891" s="50">
        <f t="shared" si="87"/>
        <v>3603.1600000000008</v>
      </c>
      <c r="G891" s="50">
        <f t="shared" si="87"/>
        <v>0</v>
      </c>
    </row>
    <row r="892" spans="1:7" ht="14" hidden="1">
      <c r="A892" s="43">
        <v>80</v>
      </c>
      <c r="B892" s="45"/>
      <c r="C892" s="50">
        <f t="shared" si="87"/>
        <v>6943.420000000001</v>
      </c>
      <c r="D892" s="50">
        <f t="shared" si="87"/>
        <v>6661.8200000000015</v>
      </c>
      <c r="E892" s="50">
        <f t="shared" si="87"/>
        <v>4843.9600000000009</v>
      </c>
      <c r="F892" s="50">
        <f t="shared" si="87"/>
        <v>3603.1600000000008</v>
      </c>
      <c r="G892" s="50">
        <f t="shared" si="87"/>
        <v>0</v>
      </c>
    </row>
    <row r="893" spans="1:7" ht="14" hidden="1">
      <c r="A893" s="43">
        <v>81</v>
      </c>
      <c r="B893" s="45"/>
      <c r="C893" s="50">
        <f t="shared" si="87"/>
        <v>6943.420000000001</v>
      </c>
      <c r="D893" s="50">
        <f t="shared" si="87"/>
        <v>6661.8200000000015</v>
      </c>
      <c r="E893" s="50">
        <f t="shared" si="87"/>
        <v>4843.9600000000009</v>
      </c>
      <c r="F893" s="50">
        <f t="shared" si="87"/>
        <v>3603.1600000000008</v>
      </c>
      <c r="G893" s="50">
        <f t="shared" si="87"/>
        <v>0</v>
      </c>
    </row>
    <row r="894" spans="1:7" ht="14" hidden="1">
      <c r="A894" s="43">
        <v>82</v>
      </c>
      <c r="B894" s="45"/>
      <c r="C894" s="50">
        <f t="shared" si="87"/>
        <v>6943.420000000001</v>
      </c>
      <c r="D894" s="50">
        <f t="shared" si="87"/>
        <v>6661.8200000000015</v>
      </c>
      <c r="E894" s="50">
        <f t="shared" si="87"/>
        <v>4843.9600000000009</v>
      </c>
      <c r="F894" s="50">
        <f t="shared" si="87"/>
        <v>3603.1600000000008</v>
      </c>
      <c r="G894" s="50">
        <f t="shared" si="87"/>
        <v>0</v>
      </c>
    </row>
    <row r="895" spans="1:7" ht="14" hidden="1">
      <c r="A895" s="43">
        <v>83</v>
      </c>
      <c r="B895" s="45"/>
      <c r="C895" s="50">
        <f t="shared" si="87"/>
        <v>6943.420000000001</v>
      </c>
      <c r="D895" s="50">
        <f t="shared" si="87"/>
        <v>6661.8200000000015</v>
      </c>
      <c r="E895" s="50">
        <f t="shared" si="87"/>
        <v>4843.9600000000009</v>
      </c>
      <c r="F895" s="50">
        <f t="shared" si="87"/>
        <v>3603.1600000000008</v>
      </c>
      <c r="G895" s="50">
        <f t="shared" si="87"/>
        <v>0</v>
      </c>
    </row>
    <row r="896" spans="1:7" ht="14" hidden="1">
      <c r="A896" s="43">
        <v>84</v>
      </c>
      <c r="B896" s="45" t="s">
        <v>3</v>
      </c>
      <c r="C896" s="50">
        <f t="shared" si="87"/>
        <v>6943.420000000001</v>
      </c>
      <c r="D896" s="50">
        <f t="shared" si="87"/>
        <v>6661.8200000000015</v>
      </c>
      <c r="E896" s="50">
        <f t="shared" si="87"/>
        <v>4843.9600000000009</v>
      </c>
      <c r="F896" s="50">
        <f t="shared" si="87"/>
        <v>3603.1600000000008</v>
      </c>
      <c r="G896" s="50">
        <f t="shared" si="87"/>
        <v>0</v>
      </c>
    </row>
    <row r="897" spans="1:16" ht="14" hidden="1">
      <c r="A897" s="35">
        <v>1</v>
      </c>
      <c r="B897" s="37" t="s">
        <v>4</v>
      </c>
      <c r="C897" s="50">
        <f t="shared" si="87"/>
        <v>342.54000000000008</v>
      </c>
      <c r="D897" s="50">
        <f t="shared" si="87"/>
        <v>329.12</v>
      </c>
      <c r="E897" s="50">
        <f t="shared" si="87"/>
        <v>254.32000000000005</v>
      </c>
      <c r="F897" s="50">
        <f t="shared" si="87"/>
        <v>189.42000000000004</v>
      </c>
      <c r="G897" s="50">
        <f t="shared" si="87"/>
        <v>0</v>
      </c>
    </row>
    <row r="898" spans="1:16" ht="14" hidden="1">
      <c r="A898" s="35">
        <v>2</v>
      </c>
      <c r="B898" s="37" t="s">
        <v>1</v>
      </c>
      <c r="C898" s="50">
        <f t="shared" si="87"/>
        <v>582.34</v>
      </c>
      <c r="D898" s="50">
        <f t="shared" si="87"/>
        <v>558.80000000000007</v>
      </c>
      <c r="E898" s="50">
        <f t="shared" si="87"/>
        <v>432.3</v>
      </c>
      <c r="F898" s="50">
        <f t="shared" si="87"/>
        <v>321.64000000000004</v>
      </c>
      <c r="G898" s="50">
        <f t="shared" si="87"/>
        <v>0</v>
      </c>
    </row>
    <row r="899" spans="1:16" ht="15" hidden="1" thickBot="1">
      <c r="A899" s="38">
        <v>3</v>
      </c>
      <c r="B899" s="39" t="s">
        <v>5</v>
      </c>
      <c r="C899" s="50">
        <f t="shared" si="87"/>
        <v>821.92000000000007</v>
      </c>
      <c r="D899" s="50">
        <f t="shared" si="87"/>
        <v>789.14000000000021</v>
      </c>
      <c r="E899" s="50">
        <f t="shared" si="87"/>
        <v>609.62000000000012</v>
      </c>
      <c r="F899" s="50">
        <f t="shared" si="87"/>
        <v>453.42000000000007</v>
      </c>
      <c r="G899" s="50">
        <f t="shared" si="87"/>
        <v>0</v>
      </c>
    </row>
    <row r="900" spans="1:16" ht="14" hidden="1" thickBot="1"/>
    <row r="901" spans="1:16" ht="18" hidden="1">
      <c r="A901" s="529" t="s">
        <v>22</v>
      </c>
      <c r="B901" s="530"/>
      <c r="C901" s="530"/>
      <c r="D901" s="530"/>
      <c r="E901" s="530"/>
      <c r="F901" s="530"/>
      <c r="G901" s="530"/>
    </row>
    <row r="902" spans="1:16" ht="18" hidden="1">
      <c r="A902" s="531" t="s">
        <v>6</v>
      </c>
      <c r="B902" s="532"/>
      <c r="C902" s="532"/>
      <c r="D902" s="532"/>
      <c r="E902" s="532"/>
      <c r="F902" s="532"/>
      <c r="G902" s="532"/>
      <c r="H902" s="51"/>
    </row>
    <row r="903" spans="1:16" hidden="1">
      <c r="A903" s="527" t="s">
        <v>0</v>
      </c>
      <c r="B903" s="528"/>
      <c r="C903" s="528"/>
      <c r="D903" s="528"/>
      <c r="E903" s="528"/>
      <c r="F903" s="528"/>
      <c r="G903" s="528"/>
    </row>
    <row r="904" spans="1:16" hidden="1">
      <c r="A904" s="22" t="s">
        <v>2</v>
      </c>
      <c r="B904" s="23" t="s">
        <v>2</v>
      </c>
      <c r="C904" s="60">
        <v>0</v>
      </c>
      <c r="D904" s="60">
        <v>1000</v>
      </c>
      <c r="E904" s="60"/>
      <c r="F904" s="61"/>
      <c r="G904" s="61"/>
      <c r="O904" s="278">
        <v>0</v>
      </c>
      <c r="P904" s="278">
        <v>1000</v>
      </c>
    </row>
    <row r="905" spans="1:16" ht="15" hidden="1">
      <c r="A905" s="22">
        <v>18</v>
      </c>
      <c r="B905" s="23"/>
      <c r="C905" s="273">
        <v>17480</v>
      </c>
      <c r="D905" s="273">
        <v>11278</v>
      </c>
      <c r="E905" s="266"/>
      <c r="F905" s="264"/>
      <c r="G905" s="264"/>
      <c r="O905" s="28" t="b">
        <v>1</v>
      </c>
      <c r="P905" s="28" t="b">
        <v>1</v>
      </c>
    </row>
    <row r="906" spans="1:16" ht="15" hidden="1">
      <c r="A906" s="22">
        <v>19</v>
      </c>
      <c r="B906" s="23"/>
      <c r="C906" s="273">
        <v>17480</v>
      </c>
      <c r="D906" s="273">
        <v>11278</v>
      </c>
      <c r="E906" s="266"/>
      <c r="F906" s="264"/>
      <c r="G906" s="264"/>
      <c r="O906" s="28" t="b">
        <v>1</v>
      </c>
      <c r="P906" s="28" t="b">
        <v>1</v>
      </c>
    </row>
    <row r="907" spans="1:16" ht="15" hidden="1">
      <c r="A907" s="22">
        <v>20</v>
      </c>
      <c r="B907" s="23"/>
      <c r="C907" s="273">
        <v>17480</v>
      </c>
      <c r="D907" s="273">
        <v>11278</v>
      </c>
      <c r="E907" s="266"/>
      <c r="F907" s="264"/>
      <c r="G907" s="264"/>
      <c r="O907" s="28" t="b">
        <v>1</v>
      </c>
      <c r="P907" s="28" t="b">
        <v>1</v>
      </c>
    </row>
    <row r="908" spans="1:16" ht="15" hidden="1">
      <c r="A908" s="22">
        <v>21</v>
      </c>
      <c r="B908" s="23"/>
      <c r="C908" s="273">
        <v>17480</v>
      </c>
      <c r="D908" s="273">
        <v>11278</v>
      </c>
      <c r="E908" s="266"/>
      <c r="F908" s="264"/>
      <c r="G908" s="264"/>
      <c r="O908" s="28" t="b">
        <v>1</v>
      </c>
      <c r="P908" s="28" t="b">
        <v>1</v>
      </c>
    </row>
    <row r="909" spans="1:16" ht="15" hidden="1">
      <c r="A909" s="22">
        <v>22</v>
      </c>
      <c r="B909" s="23"/>
      <c r="C909" s="273">
        <v>17480</v>
      </c>
      <c r="D909" s="273">
        <v>11278</v>
      </c>
      <c r="E909" s="266"/>
      <c r="F909" s="264"/>
      <c r="G909" s="264"/>
      <c r="O909" s="28" t="b">
        <v>1</v>
      </c>
      <c r="P909" s="28" t="b">
        <v>1</v>
      </c>
    </row>
    <row r="910" spans="1:16" ht="15" hidden="1">
      <c r="A910" s="22">
        <v>23</v>
      </c>
      <c r="B910" s="23"/>
      <c r="C910" s="273">
        <v>17480</v>
      </c>
      <c r="D910" s="273">
        <v>11278</v>
      </c>
      <c r="E910" s="266"/>
      <c r="F910" s="264"/>
      <c r="G910" s="264"/>
      <c r="O910" s="28" t="b">
        <v>1</v>
      </c>
      <c r="P910" s="28" t="b">
        <v>1</v>
      </c>
    </row>
    <row r="911" spans="1:16" ht="15" hidden="1">
      <c r="A911" s="22">
        <v>24</v>
      </c>
      <c r="B911" s="23"/>
      <c r="C911" s="273">
        <v>17480</v>
      </c>
      <c r="D911" s="273">
        <v>11278</v>
      </c>
      <c r="E911" s="266"/>
      <c r="F911" s="264"/>
      <c r="G911" s="264"/>
      <c r="O911" s="28" t="b">
        <v>1</v>
      </c>
      <c r="P911" s="28" t="b">
        <v>1</v>
      </c>
    </row>
    <row r="912" spans="1:16" ht="15" hidden="1">
      <c r="A912" s="22">
        <v>25</v>
      </c>
      <c r="B912" s="23"/>
      <c r="C912" s="273">
        <v>18743</v>
      </c>
      <c r="D912" s="273">
        <v>12093</v>
      </c>
      <c r="E912" s="266"/>
      <c r="F912" s="264"/>
      <c r="G912" s="264"/>
      <c r="O912" s="28" t="b">
        <v>1</v>
      </c>
      <c r="P912" s="28" t="b">
        <v>1</v>
      </c>
    </row>
    <row r="913" spans="1:16" ht="15" hidden="1">
      <c r="A913" s="22">
        <v>26</v>
      </c>
      <c r="B913" s="23"/>
      <c r="C913" s="273">
        <v>18743</v>
      </c>
      <c r="D913" s="273">
        <v>12093</v>
      </c>
      <c r="E913" s="266"/>
      <c r="F913" s="264"/>
      <c r="G913" s="264"/>
      <c r="O913" s="28" t="b">
        <v>1</v>
      </c>
      <c r="P913" s="28" t="b">
        <v>1</v>
      </c>
    </row>
    <row r="914" spans="1:16" ht="15" hidden="1">
      <c r="A914" s="22">
        <v>27</v>
      </c>
      <c r="B914" s="23"/>
      <c r="C914" s="273">
        <v>18743</v>
      </c>
      <c r="D914" s="273">
        <v>12093</v>
      </c>
      <c r="E914" s="266"/>
      <c r="F914" s="264"/>
      <c r="G914" s="264"/>
      <c r="O914" s="28" t="b">
        <v>1</v>
      </c>
      <c r="P914" s="28" t="b">
        <v>1</v>
      </c>
    </row>
    <row r="915" spans="1:16" ht="15" hidden="1">
      <c r="A915" s="22">
        <v>28</v>
      </c>
      <c r="B915" s="23"/>
      <c r="C915" s="273">
        <v>18743</v>
      </c>
      <c r="D915" s="273">
        <v>12093</v>
      </c>
      <c r="E915" s="266"/>
      <c r="F915" s="264"/>
      <c r="G915" s="264"/>
      <c r="O915" s="28" t="b">
        <v>1</v>
      </c>
      <c r="P915" s="28" t="b">
        <v>1</v>
      </c>
    </row>
    <row r="916" spans="1:16" ht="15" hidden="1">
      <c r="A916" s="22">
        <v>29</v>
      </c>
      <c r="B916" s="23"/>
      <c r="C916" s="273">
        <v>18743</v>
      </c>
      <c r="D916" s="273">
        <v>12093</v>
      </c>
      <c r="E916" s="266"/>
      <c r="F916" s="264"/>
      <c r="G916" s="264"/>
      <c r="O916" s="28" t="b">
        <v>1</v>
      </c>
      <c r="P916" s="28" t="b">
        <v>1</v>
      </c>
    </row>
    <row r="917" spans="1:16" ht="15" hidden="1">
      <c r="A917" s="22">
        <v>30</v>
      </c>
      <c r="B917" s="23"/>
      <c r="C917" s="273">
        <v>20921</v>
      </c>
      <c r="D917" s="273">
        <v>13499</v>
      </c>
      <c r="E917" s="266"/>
      <c r="F917" s="264"/>
      <c r="G917" s="264"/>
      <c r="O917" s="28" t="b">
        <v>1</v>
      </c>
      <c r="P917" s="28" t="b">
        <v>1</v>
      </c>
    </row>
    <row r="918" spans="1:16" ht="15" hidden="1">
      <c r="A918" s="22">
        <v>31</v>
      </c>
      <c r="B918" s="23"/>
      <c r="C918" s="273">
        <v>20921</v>
      </c>
      <c r="D918" s="273">
        <v>13499</v>
      </c>
      <c r="E918" s="266"/>
      <c r="F918" s="264"/>
      <c r="G918" s="264"/>
      <c r="O918" s="28" t="b">
        <v>1</v>
      </c>
      <c r="P918" s="28" t="b">
        <v>1</v>
      </c>
    </row>
    <row r="919" spans="1:16" ht="15" hidden="1">
      <c r="A919" s="22">
        <v>32</v>
      </c>
      <c r="B919" s="23"/>
      <c r="C919" s="273">
        <v>20921</v>
      </c>
      <c r="D919" s="273">
        <v>13499</v>
      </c>
      <c r="E919" s="266"/>
      <c r="F919" s="264"/>
      <c r="G919" s="264"/>
      <c r="O919" s="28" t="b">
        <v>1</v>
      </c>
      <c r="P919" s="28" t="b">
        <v>1</v>
      </c>
    </row>
    <row r="920" spans="1:16" ht="15" hidden="1">
      <c r="A920" s="22">
        <v>33</v>
      </c>
      <c r="B920" s="23"/>
      <c r="C920" s="273">
        <v>20921</v>
      </c>
      <c r="D920" s="273">
        <v>13499</v>
      </c>
      <c r="E920" s="266"/>
      <c r="F920" s="264"/>
      <c r="G920" s="264"/>
      <c r="O920" s="28" t="b">
        <v>1</v>
      </c>
      <c r="P920" s="28" t="b">
        <v>1</v>
      </c>
    </row>
    <row r="921" spans="1:16" ht="15" hidden="1">
      <c r="A921" s="22">
        <v>34</v>
      </c>
      <c r="B921" s="23"/>
      <c r="C921" s="273">
        <v>20921</v>
      </c>
      <c r="D921" s="273">
        <v>13499</v>
      </c>
      <c r="E921" s="266"/>
      <c r="F921" s="264"/>
      <c r="G921" s="264"/>
      <c r="O921" s="28" t="b">
        <v>1</v>
      </c>
      <c r="P921" s="28" t="b">
        <v>1</v>
      </c>
    </row>
    <row r="922" spans="1:16" ht="15" hidden="1">
      <c r="A922" s="22">
        <v>35</v>
      </c>
      <c r="B922" s="23"/>
      <c r="C922" s="273">
        <v>23402</v>
      </c>
      <c r="D922" s="273">
        <v>15099</v>
      </c>
      <c r="E922" s="266"/>
      <c r="F922" s="264"/>
      <c r="G922" s="264"/>
      <c r="O922" s="28" t="b">
        <v>1</v>
      </c>
      <c r="P922" s="28" t="b">
        <v>1</v>
      </c>
    </row>
    <row r="923" spans="1:16" ht="15" hidden="1">
      <c r="A923" s="22">
        <v>36</v>
      </c>
      <c r="B923" s="23"/>
      <c r="C923" s="273">
        <v>23402</v>
      </c>
      <c r="D923" s="273">
        <v>15099</v>
      </c>
      <c r="E923" s="266"/>
      <c r="F923" s="264"/>
      <c r="G923" s="264"/>
      <c r="O923" s="28" t="b">
        <v>1</v>
      </c>
      <c r="P923" s="28" t="b">
        <v>1</v>
      </c>
    </row>
    <row r="924" spans="1:16" ht="15" hidden="1">
      <c r="A924" s="22">
        <v>37</v>
      </c>
      <c r="B924" s="23"/>
      <c r="C924" s="273">
        <v>23402</v>
      </c>
      <c r="D924" s="273">
        <v>15099</v>
      </c>
      <c r="E924" s="266"/>
      <c r="F924" s="264"/>
      <c r="G924" s="264"/>
      <c r="O924" s="28" t="b">
        <v>1</v>
      </c>
      <c r="P924" s="28" t="b">
        <v>1</v>
      </c>
    </row>
    <row r="925" spans="1:16" ht="15" hidden="1">
      <c r="A925" s="22">
        <v>38</v>
      </c>
      <c r="B925" s="23"/>
      <c r="C925" s="273">
        <v>23402</v>
      </c>
      <c r="D925" s="273">
        <v>15099</v>
      </c>
      <c r="E925" s="266"/>
      <c r="F925" s="264"/>
      <c r="G925" s="264"/>
      <c r="O925" s="28" t="b">
        <v>1</v>
      </c>
      <c r="P925" s="28" t="b">
        <v>1</v>
      </c>
    </row>
    <row r="926" spans="1:16" ht="15" hidden="1">
      <c r="A926" s="22">
        <v>39</v>
      </c>
      <c r="B926" s="23"/>
      <c r="C926" s="273">
        <v>23402</v>
      </c>
      <c r="D926" s="273">
        <v>15099</v>
      </c>
      <c r="E926" s="266"/>
      <c r="F926" s="264"/>
      <c r="G926" s="264"/>
      <c r="O926" s="28" t="b">
        <v>1</v>
      </c>
      <c r="P926" s="28" t="b">
        <v>1</v>
      </c>
    </row>
    <row r="927" spans="1:16" ht="15" hidden="1">
      <c r="A927" s="22">
        <v>40</v>
      </c>
      <c r="B927" s="23"/>
      <c r="C927" s="273">
        <v>26237</v>
      </c>
      <c r="D927" s="273">
        <v>16927</v>
      </c>
      <c r="E927" s="266"/>
      <c r="F927" s="264"/>
      <c r="G927" s="264"/>
      <c r="O927" s="28" t="b">
        <v>1</v>
      </c>
      <c r="P927" s="28" t="b">
        <v>1</v>
      </c>
    </row>
    <row r="928" spans="1:16" ht="15" hidden="1">
      <c r="A928" s="22">
        <v>41</v>
      </c>
      <c r="B928" s="23"/>
      <c r="C928" s="273">
        <v>26237</v>
      </c>
      <c r="D928" s="273">
        <v>16927</v>
      </c>
      <c r="E928" s="266"/>
      <c r="F928" s="264"/>
      <c r="G928" s="264"/>
      <c r="O928" s="28" t="b">
        <v>1</v>
      </c>
      <c r="P928" s="28" t="b">
        <v>1</v>
      </c>
    </row>
    <row r="929" spans="1:16" ht="15" hidden="1">
      <c r="A929" s="22">
        <v>42</v>
      </c>
      <c r="B929" s="23"/>
      <c r="C929" s="273">
        <v>26237</v>
      </c>
      <c r="D929" s="273">
        <v>16927</v>
      </c>
      <c r="E929" s="266"/>
      <c r="F929" s="264"/>
      <c r="G929" s="264"/>
      <c r="O929" s="28" t="b">
        <v>1</v>
      </c>
      <c r="P929" s="28" t="b">
        <v>1</v>
      </c>
    </row>
    <row r="930" spans="1:16" ht="15" hidden="1">
      <c r="A930" s="22">
        <v>43</v>
      </c>
      <c r="B930" s="23"/>
      <c r="C930" s="273">
        <v>26237</v>
      </c>
      <c r="D930" s="273">
        <v>16927</v>
      </c>
      <c r="E930" s="266"/>
      <c r="F930" s="264"/>
      <c r="G930" s="264"/>
      <c r="O930" s="28" t="b">
        <v>1</v>
      </c>
      <c r="P930" s="28" t="b">
        <v>1</v>
      </c>
    </row>
    <row r="931" spans="1:16" ht="15" hidden="1">
      <c r="A931" s="22">
        <v>44</v>
      </c>
      <c r="B931" s="23"/>
      <c r="C931" s="273">
        <v>26237</v>
      </c>
      <c r="D931" s="273">
        <v>16927</v>
      </c>
      <c r="E931" s="266"/>
      <c r="F931" s="264"/>
      <c r="G931" s="264"/>
      <c r="O931" s="28" t="b">
        <v>1</v>
      </c>
      <c r="P931" s="28" t="b">
        <v>1</v>
      </c>
    </row>
    <row r="932" spans="1:16" ht="15" hidden="1">
      <c r="A932" s="22">
        <v>45</v>
      </c>
      <c r="B932" s="23"/>
      <c r="C932" s="273">
        <v>29367</v>
      </c>
      <c r="D932" s="273">
        <v>18948</v>
      </c>
      <c r="E932" s="266"/>
      <c r="F932" s="264"/>
      <c r="G932" s="264"/>
      <c r="O932" s="28" t="b">
        <v>1</v>
      </c>
      <c r="P932" s="28" t="b">
        <v>1</v>
      </c>
    </row>
    <row r="933" spans="1:16" ht="15" hidden="1">
      <c r="A933" s="22">
        <v>46</v>
      </c>
      <c r="B933" s="23"/>
      <c r="C933" s="273">
        <v>29367</v>
      </c>
      <c r="D933" s="273">
        <v>18948</v>
      </c>
      <c r="E933" s="266"/>
      <c r="F933" s="264"/>
      <c r="G933" s="264"/>
      <c r="O933" s="28" t="b">
        <v>1</v>
      </c>
      <c r="P933" s="28" t="b">
        <v>1</v>
      </c>
    </row>
    <row r="934" spans="1:16" ht="15" hidden="1">
      <c r="A934" s="22">
        <v>47</v>
      </c>
      <c r="B934" s="23"/>
      <c r="C934" s="273">
        <v>29367</v>
      </c>
      <c r="D934" s="273">
        <v>18948</v>
      </c>
      <c r="E934" s="266"/>
      <c r="F934" s="264"/>
      <c r="G934" s="264"/>
      <c r="O934" s="28" t="b">
        <v>1</v>
      </c>
      <c r="P934" s="28" t="b">
        <v>1</v>
      </c>
    </row>
    <row r="935" spans="1:16" ht="15" hidden="1">
      <c r="A935" s="22">
        <v>48</v>
      </c>
      <c r="B935" s="23"/>
      <c r="C935" s="273">
        <v>29367</v>
      </c>
      <c r="D935" s="273">
        <v>18948</v>
      </c>
      <c r="E935" s="266"/>
      <c r="F935" s="264"/>
      <c r="G935" s="264"/>
      <c r="O935" s="28" t="b">
        <v>1</v>
      </c>
      <c r="P935" s="28" t="b">
        <v>1</v>
      </c>
    </row>
    <row r="936" spans="1:16" ht="15" hidden="1">
      <c r="A936" s="22">
        <v>49</v>
      </c>
      <c r="B936" s="23"/>
      <c r="C936" s="273">
        <v>29367</v>
      </c>
      <c r="D936" s="273">
        <v>18948</v>
      </c>
      <c r="E936" s="266"/>
      <c r="F936" s="264"/>
      <c r="G936" s="264"/>
      <c r="O936" s="28" t="b">
        <v>1</v>
      </c>
      <c r="P936" s="28" t="b">
        <v>1</v>
      </c>
    </row>
    <row r="937" spans="1:16" ht="15" hidden="1">
      <c r="A937" s="22">
        <v>50</v>
      </c>
      <c r="B937" s="23"/>
      <c r="C937" s="273">
        <v>32867</v>
      </c>
      <c r="D937" s="273">
        <v>21206</v>
      </c>
      <c r="E937" s="266"/>
      <c r="F937" s="264"/>
      <c r="G937" s="264"/>
      <c r="O937" s="28" t="b">
        <v>1</v>
      </c>
      <c r="P937" s="28" t="b">
        <v>1</v>
      </c>
    </row>
    <row r="938" spans="1:16" ht="15" hidden="1">
      <c r="A938" s="22">
        <v>51</v>
      </c>
      <c r="B938" s="23"/>
      <c r="C938" s="273">
        <v>32867</v>
      </c>
      <c r="D938" s="273">
        <v>21206</v>
      </c>
      <c r="E938" s="266"/>
      <c r="F938" s="264"/>
      <c r="G938" s="264"/>
      <c r="O938" s="28" t="b">
        <v>1</v>
      </c>
      <c r="P938" s="28" t="b">
        <v>1</v>
      </c>
    </row>
    <row r="939" spans="1:16" ht="15" hidden="1">
      <c r="A939" s="22">
        <v>52</v>
      </c>
      <c r="B939" s="23"/>
      <c r="C939" s="273">
        <v>32867</v>
      </c>
      <c r="D939" s="273">
        <v>21206</v>
      </c>
      <c r="E939" s="266"/>
      <c r="F939" s="264"/>
      <c r="G939" s="264"/>
      <c r="O939" s="28" t="b">
        <v>1</v>
      </c>
      <c r="P939" s="28" t="b">
        <v>1</v>
      </c>
    </row>
    <row r="940" spans="1:16" ht="15" hidden="1">
      <c r="A940" s="22">
        <v>53</v>
      </c>
      <c r="B940" s="23"/>
      <c r="C940" s="273">
        <v>32867</v>
      </c>
      <c r="D940" s="273">
        <v>21206</v>
      </c>
      <c r="E940" s="266"/>
      <c r="F940" s="264"/>
      <c r="G940" s="264"/>
      <c r="O940" s="28" t="b">
        <v>1</v>
      </c>
      <c r="P940" s="28" t="b">
        <v>1</v>
      </c>
    </row>
    <row r="941" spans="1:16" ht="15" hidden="1">
      <c r="A941" s="22">
        <v>54</v>
      </c>
      <c r="B941" s="25"/>
      <c r="C941" s="273">
        <v>32867</v>
      </c>
      <c r="D941" s="273">
        <v>21206</v>
      </c>
      <c r="E941" s="266"/>
      <c r="F941" s="264"/>
      <c r="G941" s="264"/>
      <c r="O941" s="28" t="b">
        <v>1</v>
      </c>
      <c r="P941" s="28" t="b">
        <v>1</v>
      </c>
    </row>
    <row r="942" spans="1:16" ht="15" hidden="1">
      <c r="A942" s="22">
        <v>55</v>
      </c>
      <c r="B942" s="25"/>
      <c r="C942" s="273">
        <v>36712</v>
      </c>
      <c r="D942" s="273">
        <v>23684</v>
      </c>
      <c r="E942" s="266"/>
      <c r="F942" s="264"/>
      <c r="G942" s="264"/>
      <c r="O942" s="28" t="b">
        <v>1</v>
      </c>
      <c r="P942" s="28" t="b">
        <v>1</v>
      </c>
    </row>
    <row r="943" spans="1:16" ht="15" hidden="1">
      <c r="A943" s="22">
        <v>56</v>
      </c>
      <c r="B943" s="25"/>
      <c r="C943" s="273">
        <v>36712</v>
      </c>
      <c r="D943" s="273">
        <v>23684</v>
      </c>
      <c r="E943" s="266"/>
      <c r="F943" s="264"/>
      <c r="G943" s="264"/>
      <c r="O943" s="28" t="b">
        <v>1</v>
      </c>
      <c r="P943" s="28" t="b">
        <v>1</v>
      </c>
    </row>
    <row r="944" spans="1:16" ht="15" hidden="1">
      <c r="A944" s="22">
        <v>57</v>
      </c>
      <c r="B944" s="25"/>
      <c r="C944" s="273">
        <v>36712</v>
      </c>
      <c r="D944" s="273">
        <v>23684</v>
      </c>
      <c r="E944" s="266"/>
      <c r="F944" s="264"/>
      <c r="G944" s="264"/>
      <c r="O944" s="28" t="b">
        <v>1</v>
      </c>
      <c r="P944" s="28" t="b">
        <v>1</v>
      </c>
    </row>
    <row r="945" spans="1:16" ht="15" hidden="1">
      <c r="A945" s="22">
        <v>58</v>
      </c>
      <c r="B945" s="25"/>
      <c r="C945" s="273">
        <v>36712</v>
      </c>
      <c r="D945" s="273">
        <v>23684</v>
      </c>
      <c r="E945" s="266"/>
      <c r="F945" s="264"/>
      <c r="G945" s="264"/>
      <c r="O945" s="28" t="b">
        <v>1</v>
      </c>
      <c r="P945" s="28" t="b">
        <v>1</v>
      </c>
    </row>
    <row r="946" spans="1:16" ht="15" hidden="1">
      <c r="A946" s="22">
        <v>59</v>
      </c>
      <c r="B946" s="25"/>
      <c r="C946" s="273">
        <v>36712</v>
      </c>
      <c r="D946" s="273">
        <v>23684</v>
      </c>
      <c r="E946" s="266"/>
      <c r="F946" s="264"/>
      <c r="G946" s="264"/>
      <c r="O946" s="28" t="b">
        <v>1</v>
      </c>
      <c r="P946" s="28" t="b">
        <v>1</v>
      </c>
    </row>
    <row r="947" spans="1:16" ht="15" hidden="1">
      <c r="A947" s="22">
        <v>60</v>
      </c>
      <c r="B947" s="25"/>
      <c r="C947" s="273">
        <v>39259</v>
      </c>
      <c r="D947" s="273">
        <v>25329</v>
      </c>
      <c r="E947" s="266"/>
      <c r="F947" s="264"/>
      <c r="G947" s="264"/>
      <c r="O947" s="28" t="b">
        <v>1</v>
      </c>
      <c r="P947" s="28" t="b">
        <v>1</v>
      </c>
    </row>
    <row r="948" spans="1:16" ht="15" hidden="1">
      <c r="A948" s="22">
        <v>61</v>
      </c>
      <c r="B948" s="25"/>
      <c r="C948" s="273">
        <v>43690</v>
      </c>
      <c r="D948" s="273">
        <v>28187</v>
      </c>
      <c r="E948" s="266"/>
      <c r="F948" s="264"/>
      <c r="G948" s="264"/>
      <c r="O948" s="28" t="b">
        <v>1</v>
      </c>
      <c r="P948" s="28" t="b">
        <v>1</v>
      </c>
    </row>
    <row r="949" spans="1:16" ht="15" hidden="1">
      <c r="A949" s="22">
        <v>62</v>
      </c>
      <c r="B949" s="25"/>
      <c r="C949" s="273">
        <v>48464</v>
      </c>
      <c r="D949" s="273">
        <v>31268</v>
      </c>
      <c r="E949" s="266"/>
      <c r="F949" s="264"/>
      <c r="G949" s="264"/>
      <c r="O949" s="28" t="b">
        <v>1</v>
      </c>
      <c r="P949" s="28" t="b">
        <v>1</v>
      </c>
    </row>
    <row r="950" spans="1:16" ht="15" hidden="1">
      <c r="A950" s="22">
        <v>63</v>
      </c>
      <c r="B950" s="25"/>
      <c r="C950" s="273">
        <v>53589</v>
      </c>
      <c r="D950" s="273">
        <v>34575</v>
      </c>
      <c r="E950" s="266"/>
      <c r="F950" s="264"/>
      <c r="G950" s="264"/>
      <c r="O950" s="28" t="b">
        <v>1</v>
      </c>
      <c r="P950" s="28" t="b">
        <v>1</v>
      </c>
    </row>
    <row r="951" spans="1:16" ht="15" hidden="1">
      <c r="A951" s="22">
        <v>64</v>
      </c>
      <c r="B951" s="25"/>
      <c r="C951" s="273">
        <v>59060</v>
      </c>
      <c r="D951" s="273">
        <v>38103</v>
      </c>
      <c r="E951" s="266"/>
      <c r="F951" s="264"/>
      <c r="G951" s="264"/>
      <c r="O951" s="28" t="b">
        <v>1</v>
      </c>
      <c r="P951" s="28" t="b">
        <v>1</v>
      </c>
    </row>
    <row r="952" spans="1:16" ht="15" hidden="1">
      <c r="A952" s="22">
        <v>65</v>
      </c>
      <c r="B952" s="25"/>
      <c r="C952" s="273">
        <v>64879</v>
      </c>
      <c r="D952" s="273">
        <v>41859</v>
      </c>
      <c r="E952" s="266"/>
      <c r="F952" s="264"/>
      <c r="G952" s="264"/>
      <c r="O952" s="28" t="b">
        <v>1</v>
      </c>
      <c r="P952" s="28" t="b">
        <v>1</v>
      </c>
    </row>
    <row r="953" spans="1:16" ht="15" hidden="1">
      <c r="A953" s="22">
        <v>66</v>
      </c>
      <c r="B953" s="25"/>
      <c r="C953" s="273">
        <v>71047</v>
      </c>
      <c r="D953" s="273">
        <v>45836</v>
      </c>
      <c r="E953" s="266"/>
      <c r="F953" s="264"/>
      <c r="G953" s="264"/>
      <c r="O953" s="28" t="b">
        <v>1</v>
      </c>
      <c r="P953" s="28" t="b">
        <v>1</v>
      </c>
    </row>
    <row r="954" spans="1:16" ht="15" hidden="1">
      <c r="A954" s="22">
        <v>67</v>
      </c>
      <c r="B954" s="25"/>
      <c r="C954" s="273">
        <v>77559</v>
      </c>
      <c r="D954" s="273">
        <v>50039</v>
      </c>
      <c r="E954" s="266"/>
      <c r="F954" s="264"/>
      <c r="G954" s="264"/>
      <c r="O954" s="28" t="b">
        <v>1</v>
      </c>
      <c r="P954" s="28" t="b">
        <v>1</v>
      </c>
    </row>
    <row r="955" spans="1:16" ht="15" hidden="1">
      <c r="A955" s="22">
        <v>68</v>
      </c>
      <c r="B955" s="25"/>
      <c r="C955" s="273">
        <v>84419</v>
      </c>
      <c r="D955" s="273">
        <v>54465</v>
      </c>
      <c r="E955" s="266"/>
      <c r="F955" s="264"/>
      <c r="G955" s="264"/>
      <c r="O955" s="28" t="b">
        <v>1</v>
      </c>
      <c r="P955" s="28" t="b">
        <v>1</v>
      </c>
    </row>
    <row r="956" spans="1:16" ht="15" hidden="1">
      <c r="A956" s="22">
        <v>69</v>
      </c>
      <c r="B956" s="25"/>
      <c r="C956" s="273">
        <v>91630</v>
      </c>
      <c r="D956" s="273">
        <v>59118</v>
      </c>
      <c r="E956" s="266"/>
      <c r="F956" s="264"/>
      <c r="G956" s="264"/>
      <c r="O956" s="28" t="b">
        <v>1</v>
      </c>
      <c r="P956" s="28" t="b">
        <v>1</v>
      </c>
    </row>
    <row r="957" spans="1:16" ht="15" hidden="1">
      <c r="A957" s="22">
        <v>70</v>
      </c>
      <c r="B957" s="25"/>
      <c r="C957" s="273">
        <v>99183</v>
      </c>
      <c r="D957" s="273">
        <v>63990</v>
      </c>
      <c r="E957" s="266"/>
      <c r="F957" s="264"/>
      <c r="G957" s="264"/>
      <c r="O957" s="28" t="b">
        <v>1</v>
      </c>
      <c r="P957" s="28" t="b">
        <v>1</v>
      </c>
    </row>
    <row r="958" spans="1:16" ht="15" hidden="1">
      <c r="A958" s="22">
        <v>71</v>
      </c>
      <c r="B958" s="25"/>
      <c r="C958" s="273">
        <v>107089</v>
      </c>
      <c r="D958" s="273">
        <v>69089</v>
      </c>
      <c r="E958" s="266"/>
      <c r="F958" s="264"/>
      <c r="G958" s="264"/>
      <c r="O958" s="28" t="b">
        <v>1</v>
      </c>
      <c r="P958" s="28" t="b">
        <v>1</v>
      </c>
    </row>
    <row r="959" spans="1:16" ht="15" hidden="1">
      <c r="A959" s="22">
        <v>72</v>
      </c>
      <c r="B959" s="25"/>
      <c r="C959" s="273">
        <v>115339</v>
      </c>
      <c r="D959" s="273">
        <v>74413</v>
      </c>
      <c r="E959" s="266"/>
      <c r="F959" s="264"/>
      <c r="G959" s="264"/>
      <c r="O959" s="28" t="b">
        <v>1</v>
      </c>
      <c r="P959" s="28" t="b">
        <v>1</v>
      </c>
    </row>
    <row r="960" spans="1:16" ht="15" hidden="1">
      <c r="A960" s="22">
        <v>73</v>
      </c>
      <c r="B960" s="25"/>
      <c r="C960" s="273">
        <v>123937</v>
      </c>
      <c r="D960" s="273">
        <v>79961</v>
      </c>
      <c r="E960" s="266"/>
      <c r="F960" s="264"/>
      <c r="G960" s="264"/>
      <c r="O960" s="28" t="b">
        <v>1</v>
      </c>
      <c r="P960" s="28" t="b">
        <v>1</v>
      </c>
    </row>
    <row r="961" spans="1:16" ht="15" hidden="1">
      <c r="A961" s="22">
        <v>74</v>
      </c>
      <c r="B961" s="25"/>
      <c r="C961" s="273">
        <v>132882</v>
      </c>
      <c r="D961" s="273">
        <v>85732</v>
      </c>
      <c r="E961" s="266"/>
      <c r="F961" s="264"/>
      <c r="G961" s="264"/>
      <c r="O961" s="28" t="b">
        <v>1</v>
      </c>
      <c r="P961" s="28" t="b">
        <v>1</v>
      </c>
    </row>
    <row r="962" spans="1:16" ht="15" hidden="1">
      <c r="A962" s="22">
        <v>75</v>
      </c>
      <c r="B962" s="25"/>
      <c r="C962" s="273">
        <v>142177</v>
      </c>
      <c r="D962" s="273">
        <v>91728</v>
      </c>
      <c r="E962" s="266"/>
      <c r="F962" s="264"/>
      <c r="G962" s="264"/>
      <c r="O962" s="28" t="b">
        <v>1</v>
      </c>
      <c r="P962" s="28" t="b">
        <v>1</v>
      </c>
    </row>
    <row r="963" spans="1:16" ht="15" hidden="1">
      <c r="A963" s="22">
        <v>76</v>
      </c>
      <c r="B963" s="25"/>
      <c r="C963" s="273">
        <v>142177</v>
      </c>
      <c r="D963" s="273">
        <v>91728</v>
      </c>
      <c r="E963" s="266"/>
      <c r="F963" s="264"/>
      <c r="G963" s="264"/>
      <c r="O963" s="28" t="b">
        <v>1</v>
      </c>
      <c r="P963" s="28" t="b">
        <v>1</v>
      </c>
    </row>
    <row r="964" spans="1:16" ht="15" hidden="1">
      <c r="A964" s="22">
        <v>77</v>
      </c>
      <c r="B964" s="25"/>
      <c r="C964" s="273">
        <v>142177</v>
      </c>
      <c r="D964" s="273">
        <v>91728</v>
      </c>
      <c r="E964" s="266"/>
      <c r="F964" s="264"/>
      <c r="G964" s="264"/>
      <c r="O964" s="28" t="b">
        <v>1</v>
      </c>
      <c r="P964" s="28" t="b">
        <v>1</v>
      </c>
    </row>
    <row r="965" spans="1:16" ht="15" hidden="1">
      <c r="A965" s="22">
        <v>78</v>
      </c>
      <c r="B965" s="25"/>
      <c r="C965" s="273">
        <v>142177</v>
      </c>
      <c r="D965" s="273">
        <v>91728</v>
      </c>
      <c r="E965" s="266"/>
      <c r="F965" s="264"/>
      <c r="G965" s="264"/>
      <c r="O965" s="28" t="b">
        <v>1</v>
      </c>
      <c r="P965" s="28" t="b">
        <v>1</v>
      </c>
    </row>
    <row r="966" spans="1:16" ht="15" hidden="1">
      <c r="A966" s="22">
        <v>79</v>
      </c>
      <c r="B966" s="25"/>
      <c r="C966" s="273">
        <v>142177</v>
      </c>
      <c r="D966" s="273">
        <v>91728</v>
      </c>
      <c r="E966" s="266"/>
      <c r="F966" s="264"/>
      <c r="G966" s="264"/>
      <c r="O966" s="28" t="b">
        <v>1</v>
      </c>
      <c r="P966" s="28" t="b">
        <v>1</v>
      </c>
    </row>
    <row r="967" spans="1:16" ht="15" hidden="1">
      <c r="A967" s="22">
        <v>80</v>
      </c>
      <c r="B967" s="25"/>
      <c r="C967" s="273">
        <v>142177</v>
      </c>
      <c r="D967" s="273">
        <v>91728</v>
      </c>
      <c r="E967" s="266"/>
      <c r="F967" s="264"/>
      <c r="G967" s="264"/>
      <c r="O967" s="28" t="b">
        <v>1</v>
      </c>
      <c r="P967" s="28" t="b">
        <v>1</v>
      </c>
    </row>
    <row r="968" spans="1:16" ht="15" hidden="1">
      <c r="A968" s="22">
        <v>81</v>
      </c>
      <c r="B968" s="25"/>
      <c r="C968" s="273">
        <v>142177</v>
      </c>
      <c r="D968" s="273">
        <v>91728</v>
      </c>
      <c r="E968" s="266"/>
      <c r="F968" s="264"/>
      <c r="G968" s="264"/>
      <c r="O968" s="28" t="b">
        <v>1</v>
      </c>
      <c r="P968" s="28" t="b">
        <v>1</v>
      </c>
    </row>
    <row r="969" spans="1:16" ht="15" hidden="1">
      <c r="A969" s="22">
        <v>82</v>
      </c>
      <c r="B969" s="25"/>
      <c r="C969" s="273">
        <v>142177</v>
      </c>
      <c r="D969" s="273">
        <v>91728</v>
      </c>
      <c r="E969" s="266"/>
      <c r="F969" s="264"/>
      <c r="G969" s="264"/>
      <c r="O969" s="28" t="b">
        <v>1</v>
      </c>
      <c r="P969" s="28" t="b">
        <v>1</v>
      </c>
    </row>
    <row r="970" spans="1:16" ht="15" hidden="1">
      <c r="A970" s="22">
        <v>83</v>
      </c>
      <c r="B970" s="25"/>
      <c r="C970" s="273">
        <v>142177</v>
      </c>
      <c r="D970" s="273">
        <v>91728</v>
      </c>
      <c r="E970" s="266"/>
      <c r="F970" s="264"/>
      <c r="G970" s="264"/>
      <c r="O970" s="28" t="b">
        <v>1</v>
      </c>
      <c r="P970" s="28" t="b">
        <v>1</v>
      </c>
    </row>
    <row r="971" spans="1:16" ht="15" hidden="1">
      <c r="A971" s="22">
        <v>84</v>
      </c>
      <c r="B971" s="25" t="s">
        <v>3</v>
      </c>
      <c r="C971" s="273">
        <v>142177</v>
      </c>
      <c r="D971" s="273">
        <v>91728</v>
      </c>
      <c r="E971" s="266"/>
      <c r="F971" s="264"/>
      <c r="G971" s="264"/>
      <c r="O971" s="28" t="b">
        <v>1</v>
      </c>
      <c r="P971" s="28" t="b">
        <v>1</v>
      </c>
    </row>
    <row r="972" spans="1:16" ht="15" hidden="1">
      <c r="A972" s="22">
        <v>1</v>
      </c>
      <c r="B972" s="25" t="s">
        <v>4</v>
      </c>
      <c r="C972" s="274">
        <v>7354</v>
      </c>
      <c r="D972" s="274">
        <v>4744</v>
      </c>
      <c r="E972" s="266"/>
      <c r="F972" s="264"/>
      <c r="G972" s="264"/>
      <c r="O972" s="28" t="b">
        <v>1</v>
      </c>
      <c r="P972" s="28" t="b">
        <v>1</v>
      </c>
    </row>
    <row r="973" spans="1:16" ht="15" hidden="1">
      <c r="A973" s="22">
        <v>2</v>
      </c>
      <c r="B973" s="25" t="s">
        <v>1</v>
      </c>
      <c r="C973" s="274">
        <v>12496</v>
      </c>
      <c r="D973" s="274">
        <v>8063</v>
      </c>
      <c r="E973" s="266"/>
      <c r="F973" s="264"/>
      <c r="G973" s="264"/>
      <c r="O973" s="28" t="b">
        <v>1</v>
      </c>
      <c r="P973" s="28" t="b">
        <v>1</v>
      </c>
    </row>
    <row r="974" spans="1:16" ht="15" hidden="1">
      <c r="A974" s="22">
        <v>3</v>
      </c>
      <c r="B974" s="25" t="s">
        <v>5</v>
      </c>
      <c r="C974" s="274">
        <v>17642</v>
      </c>
      <c r="D974" s="274">
        <v>11383</v>
      </c>
      <c r="E974" s="266"/>
      <c r="F974" s="264"/>
      <c r="G974" s="264"/>
      <c r="O974" s="28" t="b">
        <v>1</v>
      </c>
      <c r="P974" s="28" t="b">
        <v>1</v>
      </c>
    </row>
    <row r="975" spans="1:16" hidden="1">
      <c r="A975" s="22"/>
      <c r="B975" s="26"/>
      <c r="C975" s="27"/>
      <c r="D975" s="27"/>
      <c r="E975" s="27"/>
      <c r="F975" s="27"/>
      <c r="G975" s="27"/>
    </row>
    <row r="976" spans="1:16" ht="18" hidden="1">
      <c r="A976" s="531" t="s">
        <v>23</v>
      </c>
      <c r="B976" s="532"/>
      <c r="C976" s="532"/>
      <c r="D976" s="532"/>
      <c r="E976" s="532"/>
      <c r="F976" s="532"/>
      <c r="G976" s="532"/>
    </row>
    <row r="977" spans="1:8" hidden="1">
      <c r="A977" s="527" t="s">
        <v>0</v>
      </c>
      <c r="B977" s="528"/>
      <c r="C977" s="528"/>
      <c r="D977" s="528"/>
      <c r="E977" s="528"/>
      <c r="F977" s="528"/>
      <c r="G977" s="528"/>
      <c r="H977" s="51"/>
    </row>
    <row r="978" spans="1:8" hidden="1">
      <c r="A978" s="22" t="s">
        <v>2</v>
      </c>
      <c r="B978" s="23" t="s">
        <v>2</v>
      </c>
      <c r="C978" s="60">
        <v>0</v>
      </c>
      <c r="D978" s="60">
        <v>1000</v>
      </c>
      <c r="E978" s="60"/>
      <c r="F978" s="262"/>
      <c r="G978" s="262"/>
    </row>
    <row r="979" spans="1:8" hidden="1">
      <c r="A979" s="22">
        <v>18</v>
      </c>
      <c r="B979" s="25"/>
      <c r="C979" s="29">
        <f t="shared" ref="C979:G988" si="88">+C905*$K$2</f>
        <v>1631.4666666666667</v>
      </c>
      <c r="D979" s="29">
        <f t="shared" si="88"/>
        <v>1052.6133333333335</v>
      </c>
      <c r="E979" s="29">
        <f t="shared" si="88"/>
        <v>0</v>
      </c>
      <c r="F979" s="29">
        <f t="shared" si="88"/>
        <v>0</v>
      </c>
      <c r="G979" s="29">
        <f t="shared" si="88"/>
        <v>0</v>
      </c>
    </row>
    <row r="980" spans="1:8" hidden="1">
      <c r="A980" s="22">
        <v>19</v>
      </c>
      <c r="B980" s="25"/>
      <c r="C980" s="29">
        <f t="shared" si="88"/>
        <v>1631.4666666666667</v>
      </c>
      <c r="D980" s="29">
        <f t="shared" si="88"/>
        <v>1052.6133333333335</v>
      </c>
      <c r="E980" s="29">
        <f t="shared" si="88"/>
        <v>0</v>
      </c>
      <c r="F980" s="29">
        <f t="shared" si="88"/>
        <v>0</v>
      </c>
      <c r="G980" s="29">
        <f t="shared" si="88"/>
        <v>0</v>
      </c>
    </row>
    <row r="981" spans="1:8" hidden="1">
      <c r="A981" s="22">
        <v>20</v>
      </c>
      <c r="B981" s="25"/>
      <c r="C981" s="29">
        <f t="shared" si="88"/>
        <v>1631.4666666666667</v>
      </c>
      <c r="D981" s="29">
        <f t="shared" si="88"/>
        <v>1052.6133333333335</v>
      </c>
      <c r="E981" s="29">
        <f t="shared" si="88"/>
        <v>0</v>
      </c>
      <c r="F981" s="29">
        <f t="shared" si="88"/>
        <v>0</v>
      </c>
      <c r="G981" s="29">
        <f t="shared" si="88"/>
        <v>0</v>
      </c>
    </row>
    <row r="982" spans="1:8" hidden="1">
      <c r="A982" s="22">
        <v>21</v>
      </c>
      <c r="B982" s="25"/>
      <c r="C982" s="29">
        <f t="shared" si="88"/>
        <v>1631.4666666666667</v>
      </c>
      <c r="D982" s="29">
        <f t="shared" si="88"/>
        <v>1052.6133333333335</v>
      </c>
      <c r="E982" s="29">
        <f t="shared" si="88"/>
        <v>0</v>
      </c>
      <c r="F982" s="29">
        <f t="shared" si="88"/>
        <v>0</v>
      </c>
      <c r="G982" s="29">
        <f t="shared" si="88"/>
        <v>0</v>
      </c>
    </row>
    <row r="983" spans="1:8" hidden="1">
      <c r="A983" s="22">
        <v>22</v>
      </c>
      <c r="B983" s="25"/>
      <c r="C983" s="29">
        <f t="shared" si="88"/>
        <v>1631.4666666666667</v>
      </c>
      <c r="D983" s="29">
        <f t="shared" si="88"/>
        <v>1052.6133333333335</v>
      </c>
      <c r="E983" s="29">
        <f t="shared" si="88"/>
        <v>0</v>
      </c>
      <c r="F983" s="29">
        <f t="shared" si="88"/>
        <v>0</v>
      </c>
      <c r="G983" s="29">
        <f t="shared" si="88"/>
        <v>0</v>
      </c>
    </row>
    <row r="984" spans="1:8" hidden="1">
      <c r="A984" s="22">
        <v>23</v>
      </c>
      <c r="B984" s="25"/>
      <c r="C984" s="29">
        <f t="shared" si="88"/>
        <v>1631.4666666666667</v>
      </c>
      <c r="D984" s="29">
        <f t="shared" si="88"/>
        <v>1052.6133333333335</v>
      </c>
      <c r="E984" s="29">
        <f t="shared" si="88"/>
        <v>0</v>
      </c>
      <c r="F984" s="29">
        <f t="shared" si="88"/>
        <v>0</v>
      </c>
      <c r="G984" s="29">
        <f t="shared" si="88"/>
        <v>0</v>
      </c>
    </row>
    <row r="985" spans="1:8" hidden="1">
      <c r="A985" s="22">
        <v>24</v>
      </c>
      <c r="B985" s="25"/>
      <c r="C985" s="29">
        <f t="shared" si="88"/>
        <v>1631.4666666666667</v>
      </c>
      <c r="D985" s="29">
        <f t="shared" si="88"/>
        <v>1052.6133333333335</v>
      </c>
      <c r="E985" s="29">
        <f t="shared" si="88"/>
        <v>0</v>
      </c>
      <c r="F985" s="29">
        <f t="shared" si="88"/>
        <v>0</v>
      </c>
      <c r="G985" s="29">
        <f t="shared" si="88"/>
        <v>0</v>
      </c>
    </row>
    <row r="986" spans="1:8" hidden="1">
      <c r="A986" s="22">
        <v>25</v>
      </c>
      <c r="B986" s="25"/>
      <c r="C986" s="29">
        <f t="shared" si="88"/>
        <v>1749.3466666666668</v>
      </c>
      <c r="D986" s="29">
        <f t="shared" si="88"/>
        <v>1128.68</v>
      </c>
      <c r="E986" s="29">
        <f t="shared" si="88"/>
        <v>0</v>
      </c>
      <c r="F986" s="29">
        <f t="shared" si="88"/>
        <v>0</v>
      </c>
      <c r="G986" s="29">
        <f t="shared" si="88"/>
        <v>0</v>
      </c>
    </row>
    <row r="987" spans="1:8" hidden="1">
      <c r="A987" s="22">
        <v>26</v>
      </c>
      <c r="B987" s="25"/>
      <c r="C987" s="29">
        <f t="shared" si="88"/>
        <v>1749.3466666666668</v>
      </c>
      <c r="D987" s="29">
        <f t="shared" si="88"/>
        <v>1128.68</v>
      </c>
      <c r="E987" s="29">
        <f t="shared" si="88"/>
        <v>0</v>
      </c>
      <c r="F987" s="29">
        <f t="shared" si="88"/>
        <v>0</v>
      </c>
      <c r="G987" s="29">
        <f t="shared" si="88"/>
        <v>0</v>
      </c>
    </row>
    <row r="988" spans="1:8" hidden="1">
      <c r="A988" s="22">
        <v>27</v>
      </c>
      <c r="B988" s="25"/>
      <c r="C988" s="29">
        <f t="shared" si="88"/>
        <v>1749.3466666666668</v>
      </c>
      <c r="D988" s="29">
        <f t="shared" si="88"/>
        <v>1128.68</v>
      </c>
      <c r="E988" s="29">
        <f t="shared" si="88"/>
        <v>0</v>
      </c>
      <c r="F988" s="29">
        <f t="shared" si="88"/>
        <v>0</v>
      </c>
      <c r="G988" s="29">
        <f t="shared" si="88"/>
        <v>0</v>
      </c>
    </row>
    <row r="989" spans="1:8" hidden="1">
      <c r="A989" s="22">
        <v>28</v>
      </c>
      <c r="B989" s="25"/>
      <c r="C989" s="29">
        <f t="shared" ref="C989:G998" si="89">+C915*$K$2</f>
        <v>1749.3466666666668</v>
      </c>
      <c r="D989" s="29">
        <f t="shared" si="89"/>
        <v>1128.68</v>
      </c>
      <c r="E989" s="29">
        <f t="shared" si="89"/>
        <v>0</v>
      </c>
      <c r="F989" s="29">
        <f t="shared" si="89"/>
        <v>0</v>
      </c>
      <c r="G989" s="29">
        <f t="shared" si="89"/>
        <v>0</v>
      </c>
    </row>
    <row r="990" spans="1:8" hidden="1">
      <c r="A990" s="22">
        <v>29</v>
      </c>
      <c r="B990" s="25"/>
      <c r="C990" s="29">
        <f t="shared" si="89"/>
        <v>1749.3466666666668</v>
      </c>
      <c r="D990" s="29">
        <f t="shared" si="89"/>
        <v>1128.68</v>
      </c>
      <c r="E990" s="29">
        <f t="shared" si="89"/>
        <v>0</v>
      </c>
      <c r="F990" s="29">
        <f t="shared" si="89"/>
        <v>0</v>
      </c>
      <c r="G990" s="29">
        <f t="shared" si="89"/>
        <v>0</v>
      </c>
    </row>
    <row r="991" spans="1:8" hidden="1">
      <c r="A991" s="22">
        <v>30</v>
      </c>
      <c r="B991" s="25"/>
      <c r="C991" s="29">
        <f t="shared" si="89"/>
        <v>1952.6266666666668</v>
      </c>
      <c r="D991" s="29">
        <f t="shared" si="89"/>
        <v>1259.9066666666668</v>
      </c>
      <c r="E991" s="29">
        <f t="shared" si="89"/>
        <v>0</v>
      </c>
      <c r="F991" s="29">
        <f t="shared" si="89"/>
        <v>0</v>
      </c>
      <c r="G991" s="29">
        <f t="shared" si="89"/>
        <v>0</v>
      </c>
    </row>
    <row r="992" spans="1:8" hidden="1">
      <c r="A992" s="22">
        <v>31</v>
      </c>
      <c r="B992" s="25"/>
      <c r="C992" s="29">
        <f t="shared" si="89"/>
        <v>1952.6266666666668</v>
      </c>
      <c r="D992" s="29">
        <f t="shared" si="89"/>
        <v>1259.9066666666668</v>
      </c>
      <c r="E992" s="29">
        <f t="shared" si="89"/>
        <v>0</v>
      </c>
      <c r="F992" s="29">
        <f t="shared" si="89"/>
        <v>0</v>
      </c>
      <c r="G992" s="29">
        <f t="shared" si="89"/>
        <v>0</v>
      </c>
    </row>
    <row r="993" spans="1:7" hidden="1">
      <c r="A993" s="22">
        <v>32</v>
      </c>
      <c r="B993" s="25"/>
      <c r="C993" s="29">
        <f t="shared" si="89"/>
        <v>1952.6266666666668</v>
      </c>
      <c r="D993" s="29">
        <f t="shared" si="89"/>
        <v>1259.9066666666668</v>
      </c>
      <c r="E993" s="29">
        <f t="shared" si="89"/>
        <v>0</v>
      </c>
      <c r="F993" s="29">
        <f t="shared" si="89"/>
        <v>0</v>
      </c>
      <c r="G993" s="29">
        <f t="shared" si="89"/>
        <v>0</v>
      </c>
    </row>
    <row r="994" spans="1:7" hidden="1">
      <c r="A994" s="22">
        <v>33</v>
      </c>
      <c r="B994" s="25"/>
      <c r="C994" s="29">
        <f t="shared" si="89"/>
        <v>1952.6266666666668</v>
      </c>
      <c r="D994" s="29">
        <f t="shared" si="89"/>
        <v>1259.9066666666668</v>
      </c>
      <c r="E994" s="29">
        <f t="shared" si="89"/>
        <v>0</v>
      </c>
      <c r="F994" s="29">
        <f t="shared" si="89"/>
        <v>0</v>
      </c>
      <c r="G994" s="29">
        <f t="shared" si="89"/>
        <v>0</v>
      </c>
    </row>
    <row r="995" spans="1:7" hidden="1">
      <c r="A995" s="22">
        <v>34</v>
      </c>
      <c r="B995" s="25"/>
      <c r="C995" s="29">
        <f t="shared" si="89"/>
        <v>1952.6266666666668</v>
      </c>
      <c r="D995" s="29">
        <f t="shared" si="89"/>
        <v>1259.9066666666668</v>
      </c>
      <c r="E995" s="29">
        <f t="shared" si="89"/>
        <v>0</v>
      </c>
      <c r="F995" s="29">
        <f t="shared" si="89"/>
        <v>0</v>
      </c>
      <c r="G995" s="29">
        <f t="shared" si="89"/>
        <v>0</v>
      </c>
    </row>
    <row r="996" spans="1:7" hidden="1">
      <c r="A996" s="22">
        <v>35</v>
      </c>
      <c r="B996" s="25"/>
      <c r="C996" s="29">
        <f t="shared" si="89"/>
        <v>2184.186666666667</v>
      </c>
      <c r="D996" s="29">
        <f t="shared" si="89"/>
        <v>1409.24</v>
      </c>
      <c r="E996" s="29">
        <f t="shared" si="89"/>
        <v>0</v>
      </c>
      <c r="F996" s="29">
        <f t="shared" si="89"/>
        <v>0</v>
      </c>
      <c r="G996" s="29">
        <f t="shared" si="89"/>
        <v>0</v>
      </c>
    </row>
    <row r="997" spans="1:7" hidden="1">
      <c r="A997" s="22">
        <v>36</v>
      </c>
      <c r="B997" s="25"/>
      <c r="C997" s="29">
        <f t="shared" si="89"/>
        <v>2184.186666666667</v>
      </c>
      <c r="D997" s="29">
        <f t="shared" si="89"/>
        <v>1409.24</v>
      </c>
      <c r="E997" s="29">
        <f t="shared" si="89"/>
        <v>0</v>
      </c>
      <c r="F997" s="29">
        <f t="shared" si="89"/>
        <v>0</v>
      </c>
      <c r="G997" s="29">
        <f t="shared" si="89"/>
        <v>0</v>
      </c>
    </row>
    <row r="998" spans="1:7" hidden="1">
      <c r="A998" s="22">
        <v>37</v>
      </c>
      <c r="B998" s="25"/>
      <c r="C998" s="29">
        <f t="shared" si="89"/>
        <v>2184.186666666667</v>
      </c>
      <c r="D998" s="29">
        <f t="shared" si="89"/>
        <v>1409.24</v>
      </c>
      <c r="E998" s="29">
        <f t="shared" si="89"/>
        <v>0</v>
      </c>
      <c r="F998" s="29">
        <f t="shared" si="89"/>
        <v>0</v>
      </c>
      <c r="G998" s="29">
        <f t="shared" si="89"/>
        <v>0</v>
      </c>
    </row>
    <row r="999" spans="1:7" hidden="1">
      <c r="A999" s="22">
        <v>38</v>
      </c>
      <c r="B999" s="25"/>
      <c r="C999" s="29">
        <f t="shared" ref="C999:G1008" si="90">+C925*$K$2</f>
        <v>2184.186666666667</v>
      </c>
      <c r="D999" s="29">
        <f t="shared" si="90"/>
        <v>1409.24</v>
      </c>
      <c r="E999" s="29">
        <f t="shared" si="90"/>
        <v>0</v>
      </c>
      <c r="F999" s="29">
        <f t="shared" si="90"/>
        <v>0</v>
      </c>
      <c r="G999" s="29">
        <f t="shared" si="90"/>
        <v>0</v>
      </c>
    </row>
    <row r="1000" spans="1:7" hidden="1">
      <c r="A1000" s="22">
        <v>39</v>
      </c>
      <c r="B1000" s="25"/>
      <c r="C1000" s="29">
        <f t="shared" si="90"/>
        <v>2184.186666666667</v>
      </c>
      <c r="D1000" s="29">
        <f t="shared" si="90"/>
        <v>1409.24</v>
      </c>
      <c r="E1000" s="29">
        <f t="shared" si="90"/>
        <v>0</v>
      </c>
      <c r="F1000" s="29">
        <f t="shared" si="90"/>
        <v>0</v>
      </c>
      <c r="G1000" s="29">
        <f t="shared" si="90"/>
        <v>0</v>
      </c>
    </row>
    <row r="1001" spans="1:7" hidden="1">
      <c r="A1001" s="22">
        <v>40</v>
      </c>
      <c r="B1001" s="25"/>
      <c r="C1001" s="29">
        <f t="shared" si="90"/>
        <v>2448.7866666666669</v>
      </c>
      <c r="D1001" s="29">
        <f t="shared" si="90"/>
        <v>1579.8533333333335</v>
      </c>
      <c r="E1001" s="29">
        <f t="shared" si="90"/>
        <v>0</v>
      </c>
      <c r="F1001" s="29">
        <f t="shared" si="90"/>
        <v>0</v>
      </c>
      <c r="G1001" s="29">
        <f t="shared" si="90"/>
        <v>0</v>
      </c>
    </row>
    <row r="1002" spans="1:7" hidden="1">
      <c r="A1002" s="22">
        <v>41</v>
      </c>
      <c r="B1002" s="25"/>
      <c r="C1002" s="29">
        <f t="shared" si="90"/>
        <v>2448.7866666666669</v>
      </c>
      <c r="D1002" s="29">
        <f t="shared" si="90"/>
        <v>1579.8533333333335</v>
      </c>
      <c r="E1002" s="29">
        <f t="shared" si="90"/>
        <v>0</v>
      </c>
      <c r="F1002" s="29">
        <f t="shared" si="90"/>
        <v>0</v>
      </c>
      <c r="G1002" s="29">
        <f t="shared" si="90"/>
        <v>0</v>
      </c>
    </row>
    <row r="1003" spans="1:7" hidden="1">
      <c r="A1003" s="22">
        <v>42</v>
      </c>
      <c r="B1003" s="25"/>
      <c r="C1003" s="29">
        <f t="shared" si="90"/>
        <v>2448.7866666666669</v>
      </c>
      <c r="D1003" s="29">
        <f t="shared" si="90"/>
        <v>1579.8533333333335</v>
      </c>
      <c r="E1003" s="29">
        <f t="shared" si="90"/>
        <v>0</v>
      </c>
      <c r="F1003" s="29">
        <f t="shared" si="90"/>
        <v>0</v>
      </c>
      <c r="G1003" s="29">
        <f t="shared" si="90"/>
        <v>0</v>
      </c>
    </row>
    <row r="1004" spans="1:7" hidden="1">
      <c r="A1004" s="22">
        <v>43</v>
      </c>
      <c r="B1004" s="25"/>
      <c r="C1004" s="29">
        <f t="shared" si="90"/>
        <v>2448.7866666666669</v>
      </c>
      <c r="D1004" s="29">
        <f t="shared" si="90"/>
        <v>1579.8533333333335</v>
      </c>
      <c r="E1004" s="29">
        <f t="shared" si="90"/>
        <v>0</v>
      </c>
      <c r="F1004" s="29">
        <f t="shared" si="90"/>
        <v>0</v>
      </c>
      <c r="G1004" s="29">
        <f t="shared" si="90"/>
        <v>0</v>
      </c>
    </row>
    <row r="1005" spans="1:7" hidden="1">
      <c r="A1005" s="22">
        <v>44</v>
      </c>
      <c r="B1005" s="25"/>
      <c r="C1005" s="29">
        <f t="shared" si="90"/>
        <v>2448.7866666666669</v>
      </c>
      <c r="D1005" s="29">
        <f t="shared" si="90"/>
        <v>1579.8533333333335</v>
      </c>
      <c r="E1005" s="29">
        <f t="shared" si="90"/>
        <v>0</v>
      </c>
      <c r="F1005" s="29">
        <f t="shared" si="90"/>
        <v>0</v>
      </c>
      <c r="G1005" s="29">
        <f t="shared" si="90"/>
        <v>0</v>
      </c>
    </row>
    <row r="1006" spans="1:7" hidden="1">
      <c r="A1006" s="22">
        <v>45</v>
      </c>
      <c r="B1006" s="25"/>
      <c r="C1006" s="29">
        <f t="shared" si="90"/>
        <v>2740.92</v>
      </c>
      <c r="D1006" s="29">
        <f t="shared" si="90"/>
        <v>1768.48</v>
      </c>
      <c r="E1006" s="29">
        <f t="shared" si="90"/>
        <v>0</v>
      </c>
      <c r="F1006" s="29">
        <f t="shared" si="90"/>
        <v>0</v>
      </c>
      <c r="G1006" s="29">
        <f t="shared" si="90"/>
        <v>0</v>
      </c>
    </row>
    <row r="1007" spans="1:7" hidden="1">
      <c r="A1007" s="22">
        <v>46</v>
      </c>
      <c r="B1007" s="25"/>
      <c r="C1007" s="29">
        <f t="shared" si="90"/>
        <v>2740.92</v>
      </c>
      <c r="D1007" s="29">
        <f t="shared" si="90"/>
        <v>1768.48</v>
      </c>
      <c r="E1007" s="29">
        <f t="shared" si="90"/>
        <v>0</v>
      </c>
      <c r="F1007" s="29">
        <f t="shared" si="90"/>
        <v>0</v>
      </c>
      <c r="G1007" s="29">
        <f t="shared" si="90"/>
        <v>0</v>
      </c>
    </row>
    <row r="1008" spans="1:7" hidden="1">
      <c r="A1008" s="22">
        <v>47</v>
      </c>
      <c r="B1008" s="25"/>
      <c r="C1008" s="29">
        <f t="shared" si="90"/>
        <v>2740.92</v>
      </c>
      <c r="D1008" s="29">
        <f t="shared" si="90"/>
        <v>1768.48</v>
      </c>
      <c r="E1008" s="29">
        <f t="shared" si="90"/>
        <v>0</v>
      </c>
      <c r="F1008" s="29">
        <f t="shared" si="90"/>
        <v>0</v>
      </c>
      <c r="G1008" s="29">
        <f t="shared" si="90"/>
        <v>0</v>
      </c>
    </row>
    <row r="1009" spans="1:7" hidden="1">
      <c r="A1009" s="22">
        <v>48</v>
      </c>
      <c r="B1009" s="25"/>
      <c r="C1009" s="29">
        <f t="shared" ref="C1009:G1018" si="91">+C935*$K$2</f>
        <v>2740.92</v>
      </c>
      <c r="D1009" s="29">
        <f t="shared" si="91"/>
        <v>1768.48</v>
      </c>
      <c r="E1009" s="29">
        <f t="shared" si="91"/>
        <v>0</v>
      </c>
      <c r="F1009" s="29">
        <f t="shared" si="91"/>
        <v>0</v>
      </c>
      <c r="G1009" s="29">
        <f t="shared" si="91"/>
        <v>0</v>
      </c>
    </row>
    <row r="1010" spans="1:7" hidden="1">
      <c r="A1010" s="22">
        <v>49</v>
      </c>
      <c r="B1010" s="25"/>
      <c r="C1010" s="29">
        <f t="shared" si="91"/>
        <v>2740.92</v>
      </c>
      <c r="D1010" s="29">
        <f t="shared" si="91"/>
        <v>1768.48</v>
      </c>
      <c r="E1010" s="29">
        <f t="shared" si="91"/>
        <v>0</v>
      </c>
      <c r="F1010" s="29">
        <f t="shared" si="91"/>
        <v>0</v>
      </c>
      <c r="G1010" s="29">
        <f t="shared" si="91"/>
        <v>0</v>
      </c>
    </row>
    <row r="1011" spans="1:7" hidden="1">
      <c r="A1011" s="22">
        <v>50</v>
      </c>
      <c r="B1011" s="25"/>
      <c r="C1011" s="29">
        <f t="shared" si="91"/>
        <v>3067.5866666666666</v>
      </c>
      <c r="D1011" s="29">
        <f t="shared" si="91"/>
        <v>1979.2266666666667</v>
      </c>
      <c r="E1011" s="29">
        <f t="shared" si="91"/>
        <v>0</v>
      </c>
      <c r="F1011" s="29">
        <f t="shared" si="91"/>
        <v>0</v>
      </c>
      <c r="G1011" s="29">
        <f t="shared" si="91"/>
        <v>0</v>
      </c>
    </row>
    <row r="1012" spans="1:7" hidden="1">
      <c r="A1012" s="22">
        <v>51</v>
      </c>
      <c r="B1012" s="25"/>
      <c r="C1012" s="29">
        <f t="shared" si="91"/>
        <v>3067.5866666666666</v>
      </c>
      <c r="D1012" s="29">
        <f t="shared" si="91"/>
        <v>1979.2266666666667</v>
      </c>
      <c r="E1012" s="29">
        <f t="shared" si="91"/>
        <v>0</v>
      </c>
      <c r="F1012" s="29">
        <f t="shared" si="91"/>
        <v>0</v>
      </c>
      <c r="G1012" s="29">
        <f t="shared" si="91"/>
        <v>0</v>
      </c>
    </row>
    <row r="1013" spans="1:7" hidden="1">
      <c r="A1013" s="22">
        <v>52</v>
      </c>
      <c r="B1013" s="25"/>
      <c r="C1013" s="29">
        <f t="shared" si="91"/>
        <v>3067.5866666666666</v>
      </c>
      <c r="D1013" s="29">
        <f t="shared" si="91"/>
        <v>1979.2266666666667</v>
      </c>
      <c r="E1013" s="29">
        <f t="shared" si="91"/>
        <v>0</v>
      </c>
      <c r="F1013" s="29">
        <f t="shared" si="91"/>
        <v>0</v>
      </c>
      <c r="G1013" s="29">
        <f t="shared" si="91"/>
        <v>0</v>
      </c>
    </row>
    <row r="1014" spans="1:7" hidden="1">
      <c r="A1014" s="22">
        <v>53</v>
      </c>
      <c r="B1014" s="25"/>
      <c r="C1014" s="29">
        <f t="shared" si="91"/>
        <v>3067.5866666666666</v>
      </c>
      <c r="D1014" s="29">
        <f t="shared" si="91"/>
        <v>1979.2266666666667</v>
      </c>
      <c r="E1014" s="29">
        <f t="shared" si="91"/>
        <v>0</v>
      </c>
      <c r="F1014" s="29">
        <f t="shared" si="91"/>
        <v>0</v>
      </c>
      <c r="G1014" s="29">
        <f t="shared" si="91"/>
        <v>0</v>
      </c>
    </row>
    <row r="1015" spans="1:7" hidden="1">
      <c r="A1015" s="22">
        <v>54</v>
      </c>
      <c r="B1015" s="25"/>
      <c r="C1015" s="29">
        <f t="shared" si="91"/>
        <v>3067.5866666666666</v>
      </c>
      <c r="D1015" s="29">
        <f t="shared" si="91"/>
        <v>1979.2266666666667</v>
      </c>
      <c r="E1015" s="29">
        <f t="shared" si="91"/>
        <v>0</v>
      </c>
      <c r="F1015" s="29">
        <f t="shared" si="91"/>
        <v>0</v>
      </c>
      <c r="G1015" s="29">
        <f t="shared" si="91"/>
        <v>0</v>
      </c>
    </row>
    <row r="1016" spans="1:7" hidden="1">
      <c r="A1016" s="22">
        <v>55</v>
      </c>
      <c r="B1016" s="25"/>
      <c r="C1016" s="29">
        <f t="shared" si="91"/>
        <v>3426.4533333333334</v>
      </c>
      <c r="D1016" s="29">
        <f t="shared" si="91"/>
        <v>2210.5066666666667</v>
      </c>
      <c r="E1016" s="29">
        <f t="shared" si="91"/>
        <v>0</v>
      </c>
      <c r="F1016" s="29">
        <f t="shared" si="91"/>
        <v>0</v>
      </c>
      <c r="G1016" s="29">
        <f t="shared" si="91"/>
        <v>0</v>
      </c>
    </row>
    <row r="1017" spans="1:7" hidden="1">
      <c r="A1017" s="22">
        <v>56</v>
      </c>
      <c r="B1017" s="25"/>
      <c r="C1017" s="29">
        <f t="shared" si="91"/>
        <v>3426.4533333333334</v>
      </c>
      <c r="D1017" s="29">
        <f t="shared" si="91"/>
        <v>2210.5066666666667</v>
      </c>
      <c r="E1017" s="29">
        <f t="shared" si="91"/>
        <v>0</v>
      </c>
      <c r="F1017" s="29">
        <f t="shared" si="91"/>
        <v>0</v>
      </c>
      <c r="G1017" s="29">
        <f t="shared" si="91"/>
        <v>0</v>
      </c>
    </row>
    <row r="1018" spans="1:7" hidden="1">
      <c r="A1018" s="22">
        <v>57</v>
      </c>
      <c r="B1018" s="25"/>
      <c r="C1018" s="29">
        <f t="shared" si="91"/>
        <v>3426.4533333333334</v>
      </c>
      <c r="D1018" s="29">
        <f t="shared" si="91"/>
        <v>2210.5066666666667</v>
      </c>
      <c r="E1018" s="29">
        <f t="shared" si="91"/>
        <v>0</v>
      </c>
      <c r="F1018" s="29">
        <f t="shared" si="91"/>
        <v>0</v>
      </c>
      <c r="G1018" s="29">
        <f t="shared" si="91"/>
        <v>0</v>
      </c>
    </row>
    <row r="1019" spans="1:7" hidden="1">
      <c r="A1019" s="22">
        <v>58</v>
      </c>
      <c r="B1019" s="25"/>
      <c r="C1019" s="29">
        <f t="shared" ref="C1019:G1028" si="92">+C945*$K$2</f>
        <v>3426.4533333333334</v>
      </c>
      <c r="D1019" s="29">
        <f t="shared" si="92"/>
        <v>2210.5066666666667</v>
      </c>
      <c r="E1019" s="29">
        <f t="shared" si="92"/>
        <v>0</v>
      </c>
      <c r="F1019" s="29">
        <f t="shared" si="92"/>
        <v>0</v>
      </c>
      <c r="G1019" s="29">
        <f t="shared" si="92"/>
        <v>0</v>
      </c>
    </row>
    <row r="1020" spans="1:7" hidden="1">
      <c r="A1020" s="22">
        <v>59</v>
      </c>
      <c r="B1020" s="25"/>
      <c r="C1020" s="29">
        <f t="shared" si="92"/>
        <v>3426.4533333333334</v>
      </c>
      <c r="D1020" s="29">
        <f t="shared" si="92"/>
        <v>2210.5066666666667</v>
      </c>
      <c r="E1020" s="29">
        <f t="shared" si="92"/>
        <v>0</v>
      </c>
      <c r="F1020" s="29">
        <f t="shared" si="92"/>
        <v>0</v>
      </c>
      <c r="G1020" s="29">
        <f t="shared" si="92"/>
        <v>0</v>
      </c>
    </row>
    <row r="1021" spans="1:7" hidden="1">
      <c r="A1021" s="22">
        <v>60</v>
      </c>
      <c r="B1021" s="25"/>
      <c r="C1021" s="29">
        <f t="shared" si="92"/>
        <v>3664.1733333333336</v>
      </c>
      <c r="D1021" s="29">
        <f t="shared" si="92"/>
        <v>2364.04</v>
      </c>
      <c r="E1021" s="29">
        <f t="shared" si="92"/>
        <v>0</v>
      </c>
      <c r="F1021" s="29">
        <f t="shared" si="92"/>
        <v>0</v>
      </c>
      <c r="G1021" s="29">
        <f t="shared" si="92"/>
        <v>0</v>
      </c>
    </row>
    <row r="1022" spans="1:7" hidden="1">
      <c r="A1022" s="22">
        <v>61</v>
      </c>
      <c r="B1022" s="25"/>
      <c r="C1022" s="29">
        <f t="shared" si="92"/>
        <v>4077.7333333333336</v>
      </c>
      <c r="D1022" s="29">
        <f t="shared" si="92"/>
        <v>2630.7866666666669</v>
      </c>
      <c r="E1022" s="29">
        <f t="shared" si="92"/>
        <v>0</v>
      </c>
      <c r="F1022" s="29">
        <f t="shared" si="92"/>
        <v>0</v>
      </c>
      <c r="G1022" s="29">
        <f t="shared" si="92"/>
        <v>0</v>
      </c>
    </row>
    <row r="1023" spans="1:7" hidden="1">
      <c r="A1023" s="22">
        <v>62</v>
      </c>
      <c r="B1023" s="25"/>
      <c r="C1023" s="29">
        <f t="shared" si="92"/>
        <v>4523.3066666666673</v>
      </c>
      <c r="D1023" s="29">
        <f t="shared" si="92"/>
        <v>2918.3466666666668</v>
      </c>
      <c r="E1023" s="29">
        <f t="shared" si="92"/>
        <v>0</v>
      </c>
      <c r="F1023" s="29">
        <f t="shared" si="92"/>
        <v>0</v>
      </c>
      <c r="G1023" s="29">
        <f t="shared" si="92"/>
        <v>0</v>
      </c>
    </row>
    <row r="1024" spans="1:7" hidden="1">
      <c r="A1024" s="22">
        <v>63</v>
      </c>
      <c r="B1024" s="25"/>
      <c r="C1024" s="29">
        <f t="shared" si="92"/>
        <v>5001.6400000000003</v>
      </c>
      <c r="D1024" s="29">
        <f t="shared" si="92"/>
        <v>3227</v>
      </c>
      <c r="E1024" s="29">
        <f t="shared" si="92"/>
        <v>0</v>
      </c>
      <c r="F1024" s="29">
        <f t="shared" si="92"/>
        <v>0</v>
      </c>
      <c r="G1024" s="29">
        <f t="shared" si="92"/>
        <v>0</v>
      </c>
    </row>
    <row r="1025" spans="1:7" hidden="1">
      <c r="A1025" s="22">
        <v>64</v>
      </c>
      <c r="B1025" s="25"/>
      <c r="C1025" s="29">
        <f t="shared" si="92"/>
        <v>5512.2666666666673</v>
      </c>
      <c r="D1025" s="29">
        <f t="shared" si="92"/>
        <v>3556.28</v>
      </c>
      <c r="E1025" s="29">
        <f t="shared" si="92"/>
        <v>0</v>
      </c>
      <c r="F1025" s="29">
        <f t="shared" si="92"/>
        <v>0</v>
      </c>
      <c r="G1025" s="29">
        <f t="shared" si="92"/>
        <v>0</v>
      </c>
    </row>
    <row r="1026" spans="1:7" hidden="1">
      <c r="A1026" s="22">
        <v>65</v>
      </c>
      <c r="B1026" s="25"/>
      <c r="C1026" s="29">
        <f t="shared" si="92"/>
        <v>6055.3733333333339</v>
      </c>
      <c r="D1026" s="29">
        <f t="shared" si="92"/>
        <v>3906.84</v>
      </c>
      <c r="E1026" s="29">
        <f t="shared" si="92"/>
        <v>0</v>
      </c>
      <c r="F1026" s="29">
        <f t="shared" si="92"/>
        <v>0</v>
      </c>
      <c r="G1026" s="29">
        <f t="shared" si="92"/>
        <v>0</v>
      </c>
    </row>
    <row r="1027" spans="1:7" hidden="1">
      <c r="A1027" s="22">
        <v>66</v>
      </c>
      <c r="B1027" s="25"/>
      <c r="C1027" s="29">
        <f t="shared" si="92"/>
        <v>6631.0533333333333</v>
      </c>
      <c r="D1027" s="29">
        <f t="shared" si="92"/>
        <v>4278.0266666666666</v>
      </c>
      <c r="E1027" s="29">
        <f t="shared" si="92"/>
        <v>0</v>
      </c>
      <c r="F1027" s="29">
        <f t="shared" si="92"/>
        <v>0</v>
      </c>
      <c r="G1027" s="29">
        <f t="shared" si="92"/>
        <v>0</v>
      </c>
    </row>
    <row r="1028" spans="1:7" hidden="1">
      <c r="A1028" s="22">
        <v>67</v>
      </c>
      <c r="B1028" s="25"/>
      <c r="C1028" s="29">
        <f t="shared" si="92"/>
        <v>7238.84</v>
      </c>
      <c r="D1028" s="29">
        <f t="shared" si="92"/>
        <v>4670.3066666666673</v>
      </c>
      <c r="E1028" s="29">
        <f t="shared" si="92"/>
        <v>0</v>
      </c>
      <c r="F1028" s="29">
        <f t="shared" si="92"/>
        <v>0</v>
      </c>
      <c r="G1028" s="29">
        <f t="shared" si="92"/>
        <v>0</v>
      </c>
    </row>
    <row r="1029" spans="1:7" hidden="1">
      <c r="A1029" s="22">
        <v>68</v>
      </c>
      <c r="B1029" s="25"/>
      <c r="C1029" s="29">
        <f t="shared" ref="C1029:G1038" si="93">+C955*$K$2</f>
        <v>7879.1066666666675</v>
      </c>
      <c r="D1029" s="29">
        <f t="shared" si="93"/>
        <v>5083.4000000000005</v>
      </c>
      <c r="E1029" s="29">
        <f t="shared" si="93"/>
        <v>0</v>
      </c>
      <c r="F1029" s="29">
        <f t="shared" si="93"/>
        <v>0</v>
      </c>
      <c r="G1029" s="29">
        <f t="shared" si="93"/>
        <v>0</v>
      </c>
    </row>
    <row r="1030" spans="1:7" hidden="1">
      <c r="A1030" s="22">
        <v>69</v>
      </c>
      <c r="B1030" s="25"/>
      <c r="C1030" s="29">
        <f t="shared" si="93"/>
        <v>8552.1333333333332</v>
      </c>
      <c r="D1030" s="29">
        <f t="shared" si="93"/>
        <v>5517.68</v>
      </c>
      <c r="E1030" s="29">
        <f t="shared" si="93"/>
        <v>0</v>
      </c>
      <c r="F1030" s="29">
        <f t="shared" si="93"/>
        <v>0</v>
      </c>
      <c r="G1030" s="29">
        <f t="shared" si="93"/>
        <v>0</v>
      </c>
    </row>
    <row r="1031" spans="1:7" hidden="1">
      <c r="A1031" s="22">
        <v>70</v>
      </c>
      <c r="B1031" s="25"/>
      <c r="C1031" s="29">
        <f t="shared" si="93"/>
        <v>9257.08</v>
      </c>
      <c r="D1031" s="29">
        <f t="shared" si="93"/>
        <v>5972.4000000000005</v>
      </c>
      <c r="E1031" s="29">
        <f t="shared" si="93"/>
        <v>0</v>
      </c>
      <c r="F1031" s="29">
        <f t="shared" si="93"/>
        <v>0</v>
      </c>
      <c r="G1031" s="29">
        <f t="shared" si="93"/>
        <v>0</v>
      </c>
    </row>
    <row r="1032" spans="1:7" hidden="1">
      <c r="A1032" s="22">
        <v>71</v>
      </c>
      <c r="B1032" s="25"/>
      <c r="C1032" s="29">
        <f t="shared" si="93"/>
        <v>9994.9733333333334</v>
      </c>
      <c r="D1032" s="29">
        <f t="shared" si="93"/>
        <v>6448.3066666666673</v>
      </c>
      <c r="E1032" s="29">
        <f t="shared" si="93"/>
        <v>0</v>
      </c>
      <c r="F1032" s="29">
        <f t="shared" si="93"/>
        <v>0</v>
      </c>
      <c r="G1032" s="29">
        <f t="shared" si="93"/>
        <v>0</v>
      </c>
    </row>
    <row r="1033" spans="1:7" hidden="1">
      <c r="A1033" s="22">
        <v>72</v>
      </c>
      <c r="B1033" s="25"/>
      <c r="C1033" s="29">
        <f t="shared" si="93"/>
        <v>10764.973333333333</v>
      </c>
      <c r="D1033" s="29">
        <f t="shared" si="93"/>
        <v>6945.213333333334</v>
      </c>
      <c r="E1033" s="29">
        <f t="shared" si="93"/>
        <v>0</v>
      </c>
      <c r="F1033" s="29">
        <f t="shared" si="93"/>
        <v>0</v>
      </c>
      <c r="G1033" s="29">
        <f t="shared" si="93"/>
        <v>0</v>
      </c>
    </row>
    <row r="1034" spans="1:7" hidden="1">
      <c r="A1034" s="22">
        <v>73</v>
      </c>
      <c r="B1034" s="25"/>
      <c r="C1034" s="29">
        <f t="shared" si="93"/>
        <v>11567.453333333335</v>
      </c>
      <c r="D1034" s="29">
        <f t="shared" si="93"/>
        <v>7463.0266666666666</v>
      </c>
      <c r="E1034" s="29">
        <f t="shared" si="93"/>
        <v>0</v>
      </c>
      <c r="F1034" s="29">
        <f t="shared" si="93"/>
        <v>0</v>
      </c>
      <c r="G1034" s="29">
        <f t="shared" si="93"/>
        <v>0</v>
      </c>
    </row>
    <row r="1035" spans="1:7" hidden="1">
      <c r="A1035" s="22">
        <v>74</v>
      </c>
      <c r="B1035" s="25"/>
      <c r="C1035" s="29">
        <f t="shared" si="93"/>
        <v>12402.32</v>
      </c>
      <c r="D1035" s="29">
        <f t="shared" si="93"/>
        <v>8001.6533333333336</v>
      </c>
      <c r="E1035" s="29">
        <f t="shared" si="93"/>
        <v>0</v>
      </c>
      <c r="F1035" s="29">
        <f t="shared" si="93"/>
        <v>0</v>
      </c>
      <c r="G1035" s="29">
        <f t="shared" si="93"/>
        <v>0</v>
      </c>
    </row>
    <row r="1036" spans="1:7" hidden="1">
      <c r="A1036" s="22">
        <v>75</v>
      </c>
      <c r="B1036" s="25"/>
      <c r="C1036" s="29">
        <f t="shared" si="93"/>
        <v>13269.853333333334</v>
      </c>
      <c r="D1036" s="29">
        <f t="shared" si="93"/>
        <v>8561.2800000000007</v>
      </c>
      <c r="E1036" s="29">
        <f t="shared" si="93"/>
        <v>0</v>
      </c>
      <c r="F1036" s="29">
        <f t="shared" si="93"/>
        <v>0</v>
      </c>
      <c r="G1036" s="29">
        <f t="shared" si="93"/>
        <v>0</v>
      </c>
    </row>
    <row r="1037" spans="1:7" hidden="1">
      <c r="A1037" s="22">
        <v>76</v>
      </c>
      <c r="B1037" s="25"/>
      <c r="C1037" s="29">
        <f t="shared" si="93"/>
        <v>13269.853333333334</v>
      </c>
      <c r="D1037" s="29">
        <f t="shared" si="93"/>
        <v>8561.2800000000007</v>
      </c>
      <c r="E1037" s="29">
        <f t="shared" si="93"/>
        <v>0</v>
      </c>
      <c r="F1037" s="29">
        <f t="shared" si="93"/>
        <v>0</v>
      </c>
      <c r="G1037" s="29">
        <f t="shared" si="93"/>
        <v>0</v>
      </c>
    </row>
    <row r="1038" spans="1:7" hidden="1">
      <c r="A1038" s="22">
        <v>77</v>
      </c>
      <c r="B1038" s="25"/>
      <c r="C1038" s="29">
        <f t="shared" si="93"/>
        <v>13269.853333333334</v>
      </c>
      <c r="D1038" s="29">
        <f t="shared" si="93"/>
        <v>8561.2800000000007</v>
      </c>
      <c r="E1038" s="29">
        <f t="shared" si="93"/>
        <v>0</v>
      </c>
      <c r="F1038" s="29">
        <f t="shared" si="93"/>
        <v>0</v>
      </c>
      <c r="G1038" s="29">
        <f t="shared" si="93"/>
        <v>0</v>
      </c>
    </row>
    <row r="1039" spans="1:7" hidden="1">
      <c r="A1039" s="22">
        <v>78</v>
      </c>
      <c r="B1039" s="25"/>
      <c r="C1039" s="29">
        <f t="shared" ref="C1039:G1040" si="94">+C965*$K$2</f>
        <v>13269.853333333334</v>
      </c>
      <c r="D1039" s="29">
        <f t="shared" si="94"/>
        <v>8561.2800000000007</v>
      </c>
      <c r="E1039" s="29">
        <f t="shared" si="94"/>
        <v>0</v>
      </c>
      <c r="F1039" s="29">
        <f t="shared" si="94"/>
        <v>0</v>
      </c>
      <c r="G1039" s="29">
        <f t="shared" si="94"/>
        <v>0</v>
      </c>
    </row>
    <row r="1040" spans="1:7" hidden="1">
      <c r="A1040" s="22">
        <v>79</v>
      </c>
      <c r="B1040" s="25"/>
      <c r="C1040" s="29">
        <f t="shared" si="94"/>
        <v>13269.853333333334</v>
      </c>
      <c r="D1040" s="29">
        <f t="shared" si="94"/>
        <v>8561.2800000000007</v>
      </c>
      <c r="E1040" s="29">
        <f t="shared" si="94"/>
        <v>0</v>
      </c>
      <c r="F1040" s="29">
        <f t="shared" si="94"/>
        <v>0</v>
      </c>
      <c r="G1040" s="29">
        <f t="shared" si="94"/>
        <v>0</v>
      </c>
    </row>
    <row r="1041" spans="1:8" hidden="1">
      <c r="A1041" s="22">
        <v>80</v>
      </c>
      <c r="B1041" s="25"/>
      <c r="C1041" s="29">
        <f t="shared" ref="C1041:E1048" si="95">+C967*$K$2</f>
        <v>13269.853333333334</v>
      </c>
      <c r="D1041" s="29">
        <f t="shared" si="95"/>
        <v>8561.2800000000007</v>
      </c>
      <c r="E1041" s="29">
        <f t="shared" si="95"/>
        <v>0</v>
      </c>
      <c r="F1041" s="29"/>
      <c r="G1041" s="29"/>
    </row>
    <row r="1042" spans="1:8" hidden="1">
      <c r="A1042" s="22">
        <v>81</v>
      </c>
      <c r="B1042" s="25"/>
      <c r="C1042" s="29">
        <f t="shared" si="95"/>
        <v>13269.853333333334</v>
      </c>
      <c r="D1042" s="29">
        <f t="shared" si="95"/>
        <v>8561.2800000000007</v>
      </c>
      <c r="E1042" s="29">
        <f t="shared" si="95"/>
        <v>0</v>
      </c>
      <c r="F1042" s="29"/>
      <c r="G1042" s="29"/>
    </row>
    <row r="1043" spans="1:8" hidden="1">
      <c r="A1043" s="22">
        <v>82</v>
      </c>
      <c r="B1043" s="25"/>
      <c r="C1043" s="29">
        <f t="shared" si="95"/>
        <v>13269.853333333334</v>
      </c>
      <c r="D1043" s="29">
        <f t="shared" si="95"/>
        <v>8561.2800000000007</v>
      </c>
      <c r="E1043" s="29">
        <f t="shared" si="95"/>
        <v>0</v>
      </c>
      <c r="F1043" s="29"/>
      <c r="G1043" s="29"/>
    </row>
    <row r="1044" spans="1:8" hidden="1">
      <c r="A1044" s="22">
        <v>83</v>
      </c>
      <c r="B1044" s="25"/>
      <c r="C1044" s="29">
        <f t="shared" si="95"/>
        <v>13269.853333333334</v>
      </c>
      <c r="D1044" s="29">
        <f t="shared" si="95"/>
        <v>8561.2800000000007</v>
      </c>
      <c r="E1044" s="29">
        <f t="shared" si="95"/>
        <v>0</v>
      </c>
      <c r="F1044" s="29"/>
      <c r="G1044" s="29"/>
    </row>
    <row r="1045" spans="1:8" hidden="1">
      <c r="A1045" s="22">
        <v>84</v>
      </c>
      <c r="B1045" s="25" t="s">
        <v>3</v>
      </c>
      <c r="C1045" s="29">
        <f t="shared" si="95"/>
        <v>13269.853333333334</v>
      </c>
      <c r="D1045" s="29">
        <f t="shared" si="95"/>
        <v>8561.2800000000007</v>
      </c>
      <c r="E1045" s="29">
        <f t="shared" si="95"/>
        <v>0</v>
      </c>
      <c r="F1045" s="29">
        <f t="shared" ref="F1045:G1048" si="96">+F971*$K$2</f>
        <v>0</v>
      </c>
      <c r="G1045" s="29">
        <f t="shared" si="96"/>
        <v>0</v>
      </c>
    </row>
    <row r="1046" spans="1:8" hidden="1">
      <c r="A1046" s="22">
        <v>1</v>
      </c>
      <c r="B1046" s="25" t="s">
        <v>4</v>
      </c>
      <c r="C1046" s="29">
        <f t="shared" si="95"/>
        <v>686.37333333333333</v>
      </c>
      <c r="D1046" s="29">
        <f t="shared" si="95"/>
        <v>442.77333333333337</v>
      </c>
      <c r="E1046" s="29">
        <f t="shared" si="95"/>
        <v>0</v>
      </c>
      <c r="F1046" s="29">
        <f t="shared" si="96"/>
        <v>0</v>
      </c>
      <c r="G1046" s="29">
        <f t="shared" si="96"/>
        <v>0</v>
      </c>
    </row>
    <row r="1047" spans="1:8" hidden="1">
      <c r="A1047" s="22">
        <v>2</v>
      </c>
      <c r="B1047" s="25" t="s">
        <v>1</v>
      </c>
      <c r="C1047" s="29">
        <f t="shared" si="95"/>
        <v>1166.2933333333333</v>
      </c>
      <c r="D1047" s="29">
        <f t="shared" si="95"/>
        <v>752.54666666666674</v>
      </c>
      <c r="E1047" s="29">
        <f t="shared" si="95"/>
        <v>0</v>
      </c>
      <c r="F1047" s="29">
        <f t="shared" si="96"/>
        <v>0</v>
      </c>
      <c r="G1047" s="29">
        <f t="shared" si="96"/>
        <v>0</v>
      </c>
    </row>
    <row r="1048" spans="1:8" hidden="1">
      <c r="A1048" s="22">
        <v>3</v>
      </c>
      <c r="B1048" s="25" t="s">
        <v>5</v>
      </c>
      <c r="C1048" s="29">
        <f t="shared" si="95"/>
        <v>1646.5866666666668</v>
      </c>
      <c r="D1048" s="29">
        <f t="shared" si="95"/>
        <v>1062.4133333333334</v>
      </c>
      <c r="E1048" s="29">
        <f t="shared" si="95"/>
        <v>0</v>
      </c>
      <c r="F1048" s="29">
        <f t="shared" si="96"/>
        <v>0</v>
      </c>
      <c r="G1048" s="29">
        <f t="shared" si="96"/>
        <v>0</v>
      </c>
    </row>
    <row r="1049" spans="1:8" ht="14" hidden="1" thickBot="1"/>
    <row r="1050" spans="1:8" ht="18" hidden="1">
      <c r="A1050" s="524" t="s">
        <v>22</v>
      </c>
      <c r="B1050" s="525"/>
      <c r="C1050" s="525"/>
      <c r="D1050" s="525"/>
      <c r="E1050" s="525"/>
      <c r="F1050" s="525"/>
      <c r="G1050" s="526"/>
    </row>
    <row r="1051" spans="1:8" ht="18" hidden="1">
      <c r="A1051" s="518" t="s">
        <v>12</v>
      </c>
      <c r="B1051" s="519"/>
      <c r="C1051" s="519"/>
      <c r="D1051" s="519"/>
      <c r="E1051" s="519"/>
      <c r="F1051" s="519"/>
      <c r="G1051" s="520"/>
      <c r="H1051" s="51"/>
    </row>
    <row r="1052" spans="1:8" hidden="1">
      <c r="A1052" s="521" t="s">
        <v>0</v>
      </c>
      <c r="B1052" s="522"/>
      <c r="C1052" s="522"/>
      <c r="D1052" s="522"/>
      <c r="E1052" s="522"/>
      <c r="F1052" s="522"/>
      <c r="G1052" s="523"/>
    </row>
    <row r="1053" spans="1:8" hidden="1">
      <c r="A1053" s="43" t="s">
        <v>2</v>
      </c>
      <c r="B1053" s="44" t="s">
        <v>2</v>
      </c>
      <c r="C1053" s="60">
        <v>0</v>
      </c>
      <c r="D1053" s="60">
        <v>1000</v>
      </c>
      <c r="E1053" s="60"/>
      <c r="F1053" s="262"/>
      <c r="G1053" s="262"/>
    </row>
    <row r="1054" spans="1:8" ht="14" hidden="1">
      <c r="A1054" s="43">
        <v>18</v>
      </c>
      <c r="B1054" s="44"/>
      <c r="C1054" s="50">
        <f t="shared" ref="C1054:D1073" si="97">+C905*$K$3</f>
        <v>4807</v>
      </c>
      <c r="D1054" s="50">
        <f t="shared" si="97"/>
        <v>3101.4500000000003</v>
      </c>
      <c r="E1054" s="50"/>
      <c r="F1054" s="50"/>
      <c r="G1054" s="50"/>
    </row>
    <row r="1055" spans="1:8" ht="14" hidden="1">
      <c r="A1055" s="43">
        <v>19</v>
      </c>
      <c r="B1055" s="44"/>
      <c r="C1055" s="50">
        <f t="shared" si="97"/>
        <v>4807</v>
      </c>
      <c r="D1055" s="50">
        <f t="shared" si="97"/>
        <v>3101.4500000000003</v>
      </c>
      <c r="E1055" s="50"/>
      <c r="F1055" s="50"/>
      <c r="G1055" s="50"/>
    </row>
    <row r="1056" spans="1:8" ht="14" hidden="1">
      <c r="A1056" s="43">
        <v>20</v>
      </c>
      <c r="B1056" s="44"/>
      <c r="C1056" s="50">
        <f t="shared" si="97"/>
        <v>4807</v>
      </c>
      <c r="D1056" s="50">
        <f t="shared" si="97"/>
        <v>3101.4500000000003</v>
      </c>
      <c r="E1056" s="50"/>
      <c r="F1056" s="50"/>
      <c r="G1056" s="50"/>
    </row>
    <row r="1057" spans="1:7" ht="14" hidden="1">
      <c r="A1057" s="43">
        <v>21</v>
      </c>
      <c r="B1057" s="44"/>
      <c r="C1057" s="50">
        <f t="shared" si="97"/>
        <v>4807</v>
      </c>
      <c r="D1057" s="50">
        <f t="shared" si="97"/>
        <v>3101.4500000000003</v>
      </c>
      <c r="E1057" s="50"/>
      <c r="F1057" s="50"/>
      <c r="G1057" s="50"/>
    </row>
    <row r="1058" spans="1:7" ht="14" hidden="1">
      <c r="A1058" s="43">
        <v>22</v>
      </c>
      <c r="B1058" s="44"/>
      <c r="C1058" s="50">
        <f t="shared" si="97"/>
        <v>4807</v>
      </c>
      <c r="D1058" s="50">
        <f t="shared" si="97"/>
        <v>3101.4500000000003</v>
      </c>
      <c r="E1058" s="50"/>
      <c r="F1058" s="50"/>
      <c r="G1058" s="50"/>
    </row>
    <row r="1059" spans="1:7" ht="14" hidden="1">
      <c r="A1059" s="43">
        <v>23</v>
      </c>
      <c r="B1059" s="44"/>
      <c r="C1059" s="50">
        <f t="shared" si="97"/>
        <v>4807</v>
      </c>
      <c r="D1059" s="50">
        <f t="shared" si="97"/>
        <v>3101.4500000000003</v>
      </c>
      <c r="E1059" s="50"/>
      <c r="F1059" s="50"/>
      <c r="G1059" s="50"/>
    </row>
    <row r="1060" spans="1:7" ht="14" hidden="1">
      <c r="A1060" s="43">
        <v>24</v>
      </c>
      <c r="B1060" s="44"/>
      <c r="C1060" s="50">
        <f t="shared" si="97"/>
        <v>4807</v>
      </c>
      <c r="D1060" s="50">
        <f t="shared" si="97"/>
        <v>3101.4500000000003</v>
      </c>
      <c r="E1060" s="50"/>
      <c r="F1060" s="50"/>
      <c r="G1060" s="50"/>
    </row>
    <row r="1061" spans="1:7" ht="14" hidden="1">
      <c r="A1061" s="43">
        <v>25</v>
      </c>
      <c r="B1061" s="44"/>
      <c r="C1061" s="50">
        <f t="shared" si="97"/>
        <v>5154.3250000000007</v>
      </c>
      <c r="D1061" s="50">
        <f t="shared" si="97"/>
        <v>3325.5750000000003</v>
      </c>
      <c r="E1061" s="50"/>
      <c r="F1061" s="50"/>
      <c r="G1061" s="50"/>
    </row>
    <row r="1062" spans="1:7" ht="14" hidden="1">
      <c r="A1062" s="43">
        <v>26</v>
      </c>
      <c r="B1062" s="44"/>
      <c r="C1062" s="50">
        <f t="shared" si="97"/>
        <v>5154.3250000000007</v>
      </c>
      <c r="D1062" s="50">
        <f t="shared" si="97"/>
        <v>3325.5750000000003</v>
      </c>
      <c r="E1062" s="50"/>
      <c r="F1062" s="50"/>
      <c r="G1062" s="50"/>
    </row>
    <row r="1063" spans="1:7" ht="14" hidden="1">
      <c r="A1063" s="43">
        <v>27</v>
      </c>
      <c r="B1063" s="44"/>
      <c r="C1063" s="50">
        <f t="shared" si="97"/>
        <v>5154.3250000000007</v>
      </c>
      <c r="D1063" s="50">
        <f t="shared" si="97"/>
        <v>3325.5750000000003</v>
      </c>
      <c r="E1063" s="50"/>
      <c r="F1063" s="50"/>
      <c r="G1063" s="50"/>
    </row>
    <row r="1064" spans="1:7" ht="14" hidden="1">
      <c r="A1064" s="43">
        <v>28</v>
      </c>
      <c r="B1064" s="44"/>
      <c r="C1064" s="50">
        <f t="shared" si="97"/>
        <v>5154.3250000000007</v>
      </c>
      <c r="D1064" s="50">
        <f t="shared" si="97"/>
        <v>3325.5750000000003</v>
      </c>
      <c r="E1064" s="50"/>
      <c r="F1064" s="50"/>
      <c r="G1064" s="50"/>
    </row>
    <row r="1065" spans="1:7" ht="14" hidden="1">
      <c r="A1065" s="43">
        <v>29</v>
      </c>
      <c r="B1065" s="44"/>
      <c r="C1065" s="50">
        <f t="shared" si="97"/>
        <v>5154.3250000000007</v>
      </c>
      <c r="D1065" s="50">
        <f t="shared" si="97"/>
        <v>3325.5750000000003</v>
      </c>
      <c r="E1065" s="50"/>
      <c r="F1065" s="50"/>
      <c r="G1065" s="50"/>
    </row>
    <row r="1066" spans="1:7" ht="14" hidden="1">
      <c r="A1066" s="43">
        <v>30</v>
      </c>
      <c r="B1066" s="44"/>
      <c r="C1066" s="50">
        <f t="shared" si="97"/>
        <v>5753.2750000000005</v>
      </c>
      <c r="D1066" s="50">
        <f t="shared" si="97"/>
        <v>3712.2250000000004</v>
      </c>
      <c r="E1066" s="50"/>
      <c r="F1066" s="50"/>
      <c r="G1066" s="50"/>
    </row>
    <row r="1067" spans="1:7" ht="14" hidden="1">
      <c r="A1067" s="43">
        <v>31</v>
      </c>
      <c r="B1067" s="44"/>
      <c r="C1067" s="50">
        <f t="shared" si="97"/>
        <v>5753.2750000000005</v>
      </c>
      <c r="D1067" s="50">
        <f t="shared" si="97"/>
        <v>3712.2250000000004</v>
      </c>
      <c r="E1067" s="50"/>
      <c r="F1067" s="50"/>
      <c r="G1067" s="50"/>
    </row>
    <row r="1068" spans="1:7" ht="14" hidden="1">
      <c r="A1068" s="43">
        <v>32</v>
      </c>
      <c r="B1068" s="44"/>
      <c r="C1068" s="50">
        <f t="shared" si="97"/>
        <v>5753.2750000000005</v>
      </c>
      <c r="D1068" s="50">
        <f t="shared" si="97"/>
        <v>3712.2250000000004</v>
      </c>
      <c r="E1068" s="50"/>
      <c r="F1068" s="50"/>
      <c r="G1068" s="50"/>
    </row>
    <row r="1069" spans="1:7" ht="14" hidden="1">
      <c r="A1069" s="43">
        <v>33</v>
      </c>
      <c r="B1069" s="44"/>
      <c r="C1069" s="50">
        <f t="shared" si="97"/>
        <v>5753.2750000000005</v>
      </c>
      <c r="D1069" s="50">
        <f t="shared" si="97"/>
        <v>3712.2250000000004</v>
      </c>
      <c r="E1069" s="50"/>
      <c r="F1069" s="50"/>
      <c r="G1069" s="50"/>
    </row>
    <row r="1070" spans="1:7" ht="14" hidden="1">
      <c r="A1070" s="43">
        <v>34</v>
      </c>
      <c r="B1070" s="44"/>
      <c r="C1070" s="50">
        <f t="shared" si="97"/>
        <v>5753.2750000000005</v>
      </c>
      <c r="D1070" s="50">
        <f t="shared" si="97"/>
        <v>3712.2250000000004</v>
      </c>
      <c r="E1070" s="50"/>
      <c r="F1070" s="50"/>
      <c r="G1070" s="50"/>
    </row>
    <row r="1071" spans="1:7" ht="14" hidden="1">
      <c r="A1071" s="43">
        <v>35</v>
      </c>
      <c r="B1071" s="44"/>
      <c r="C1071" s="50">
        <f t="shared" si="97"/>
        <v>6435.55</v>
      </c>
      <c r="D1071" s="50">
        <f t="shared" si="97"/>
        <v>4152.2250000000004</v>
      </c>
      <c r="E1071" s="50"/>
      <c r="F1071" s="50"/>
      <c r="G1071" s="50"/>
    </row>
    <row r="1072" spans="1:7" ht="14" hidden="1">
      <c r="A1072" s="43">
        <v>36</v>
      </c>
      <c r="B1072" s="44"/>
      <c r="C1072" s="50">
        <f t="shared" si="97"/>
        <v>6435.55</v>
      </c>
      <c r="D1072" s="50">
        <f t="shared" si="97"/>
        <v>4152.2250000000004</v>
      </c>
      <c r="E1072" s="50"/>
      <c r="F1072" s="50"/>
      <c r="G1072" s="50"/>
    </row>
    <row r="1073" spans="1:7" ht="14" hidden="1">
      <c r="A1073" s="43">
        <v>37</v>
      </c>
      <c r="B1073" s="44"/>
      <c r="C1073" s="50">
        <f t="shared" si="97"/>
        <v>6435.55</v>
      </c>
      <c r="D1073" s="50">
        <f t="shared" si="97"/>
        <v>4152.2250000000004</v>
      </c>
      <c r="E1073" s="50"/>
      <c r="F1073" s="50"/>
      <c r="G1073" s="50"/>
    </row>
    <row r="1074" spans="1:7" ht="14" hidden="1">
      <c r="A1074" s="43">
        <v>38</v>
      </c>
      <c r="B1074" s="44"/>
      <c r="C1074" s="50">
        <f t="shared" ref="C1074:D1093" si="98">+C925*$K$3</f>
        <v>6435.55</v>
      </c>
      <c r="D1074" s="50">
        <f t="shared" si="98"/>
        <v>4152.2250000000004</v>
      </c>
      <c r="E1074" s="50"/>
      <c r="F1074" s="50"/>
      <c r="G1074" s="50"/>
    </row>
    <row r="1075" spans="1:7" ht="14" hidden="1">
      <c r="A1075" s="43">
        <v>39</v>
      </c>
      <c r="B1075" s="44"/>
      <c r="C1075" s="50">
        <f t="shared" si="98"/>
        <v>6435.55</v>
      </c>
      <c r="D1075" s="50">
        <f t="shared" si="98"/>
        <v>4152.2250000000004</v>
      </c>
      <c r="E1075" s="50"/>
      <c r="F1075" s="50"/>
      <c r="G1075" s="50"/>
    </row>
    <row r="1076" spans="1:7" ht="14" hidden="1">
      <c r="A1076" s="43">
        <v>40</v>
      </c>
      <c r="B1076" s="44"/>
      <c r="C1076" s="50">
        <f t="shared" si="98"/>
        <v>7215.1750000000002</v>
      </c>
      <c r="D1076" s="50">
        <f t="shared" si="98"/>
        <v>4654.9250000000002</v>
      </c>
      <c r="E1076" s="50"/>
      <c r="F1076" s="50"/>
      <c r="G1076" s="50"/>
    </row>
    <row r="1077" spans="1:7" ht="14" hidden="1">
      <c r="A1077" s="43">
        <v>41</v>
      </c>
      <c r="B1077" s="44"/>
      <c r="C1077" s="50">
        <f t="shared" si="98"/>
        <v>7215.1750000000002</v>
      </c>
      <c r="D1077" s="50">
        <f t="shared" si="98"/>
        <v>4654.9250000000002</v>
      </c>
      <c r="E1077" s="50"/>
      <c r="F1077" s="50"/>
      <c r="G1077" s="50"/>
    </row>
    <row r="1078" spans="1:7" ht="14" hidden="1">
      <c r="A1078" s="43">
        <v>42</v>
      </c>
      <c r="B1078" s="44"/>
      <c r="C1078" s="50">
        <f t="shared" si="98"/>
        <v>7215.1750000000002</v>
      </c>
      <c r="D1078" s="50">
        <f t="shared" si="98"/>
        <v>4654.9250000000002</v>
      </c>
      <c r="E1078" s="50"/>
      <c r="F1078" s="50"/>
      <c r="G1078" s="50"/>
    </row>
    <row r="1079" spans="1:7" ht="14" hidden="1">
      <c r="A1079" s="43">
        <v>43</v>
      </c>
      <c r="B1079" s="44"/>
      <c r="C1079" s="50">
        <f t="shared" si="98"/>
        <v>7215.1750000000002</v>
      </c>
      <c r="D1079" s="50">
        <f t="shared" si="98"/>
        <v>4654.9250000000002</v>
      </c>
      <c r="E1079" s="50"/>
      <c r="F1079" s="50"/>
      <c r="G1079" s="50"/>
    </row>
    <row r="1080" spans="1:7" ht="14" hidden="1">
      <c r="A1080" s="43">
        <v>44</v>
      </c>
      <c r="B1080" s="44"/>
      <c r="C1080" s="50">
        <f t="shared" si="98"/>
        <v>7215.1750000000002</v>
      </c>
      <c r="D1080" s="50">
        <f t="shared" si="98"/>
        <v>4654.9250000000002</v>
      </c>
      <c r="E1080" s="50"/>
      <c r="F1080" s="50"/>
      <c r="G1080" s="50"/>
    </row>
    <row r="1081" spans="1:7" ht="14" hidden="1">
      <c r="A1081" s="43">
        <v>45</v>
      </c>
      <c r="B1081" s="44"/>
      <c r="C1081" s="50">
        <f t="shared" si="98"/>
        <v>8075.9250000000011</v>
      </c>
      <c r="D1081" s="50">
        <f t="shared" si="98"/>
        <v>5210.7000000000007</v>
      </c>
      <c r="E1081" s="50"/>
      <c r="F1081" s="50"/>
      <c r="G1081" s="50"/>
    </row>
    <row r="1082" spans="1:7" ht="14" hidden="1">
      <c r="A1082" s="43">
        <v>46</v>
      </c>
      <c r="B1082" s="44"/>
      <c r="C1082" s="50">
        <f t="shared" si="98"/>
        <v>8075.9250000000011</v>
      </c>
      <c r="D1082" s="50">
        <f t="shared" si="98"/>
        <v>5210.7000000000007</v>
      </c>
      <c r="E1082" s="50"/>
      <c r="F1082" s="50"/>
      <c r="G1082" s="50"/>
    </row>
    <row r="1083" spans="1:7" ht="14" hidden="1">
      <c r="A1083" s="43">
        <v>47</v>
      </c>
      <c r="B1083" s="44"/>
      <c r="C1083" s="50">
        <f t="shared" si="98"/>
        <v>8075.9250000000011</v>
      </c>
      <c r="D1083" s="50">
        <f t="shared" si="98"/>
        <v>5210.7000000000007</v>
      </c>
      <c r="E1083" s="50"/>
      <c r="F1083" s="50"/>
      <c r="G1083" s="50"/>
    </row>
    <row r="1084" spans="1:7" ht="14" hidden="1">
      <c r="A1084" s="43">
        <v>48</v>
      </c>
      <c r="B1084" s="44"/>
      <c r="C1084" s="50">
        <f t="shared" si="98"/>
        <v>8075.9250000000011</v>
      </c>
      <c r="D1084" s="50">
        <f t="shared" si="98"/>
        <v>5210.7000000000007</v>
      </c>
      <c r="E1084" s="50"/>
      <c r="F1084" s="50"/>
      <c r="G1084" s="50"/>
    </row>
    <row r="1085" spans="1:7" ht="14" hidden="1">
      <c r="A1085" s="43">
        <v>49</v>
      </c>
      <c r="B1085" s="44"/>
      <c r="C1085" s="50">
        <f t="shared" si="98"/>
        <v>8075.9250000000011</v>
      </c>
      <c r="D1085" s="50">
        <f t="shared" si="98"/>
        <v>5210.7000000000007</v>
      </c>
      <c r="E1085" s="50"/>
      <c r="F1085" s="50"/>
      <c r="G1085" s="50"/>
    </row>
    <row r="1086" spans="1:7" ht="14" hidden="1">
      <c r="A1086" s="43">
        <v>50</v>
      </c>
      <c r="B1086" s="44"/>
      <c r="C1086" s="50">
        <f t="shared" si="98"/>
        <v>9038.4250000000011</v>
      </c>
      <c r="D1086" s="50">
        <f t="shared" si="98"/>
        <v>5831.6500000000005</v>
      </c>
      <c r="E1086" s="50"/>
      <c r="F1086" s="50"/>
      <c r="G1086" s="50"/>
    </row>
    <row r="1087" spans="1:7" ht="14" hidden="1">
      <c r="A1087" s="43">
        <v>51</v>
      </c>
      <c r="B1087" s="44"/>
      <c r="C1087" s="50">
        <f t="shared" si="98"/>
        <v>9038.4250000000011</v>
      </c>
      <c r="D1087" s="50">
        <f t="shared" si="98"/>
        <v>5831.6500000000005</v>
      </c>
      <c r="E1087" s="50"/>
      <c r="F1087" s="50"/>
      <c r="G1087" s="50"/>
    </row>
    <row r="1088" spans="1:7" ht="14" hidden="1">
      <c r="A1088" s="43">
        <v>52</v>
      </c>
      <c r="B1088" s="44"/>
      <c r="C1088" s="50">
        <f t="shared" si="98"/>
        <v>9038.4250000000011</v>
      </c>
      <c r="D1088" s="50">
        <f t="shared" si="98"/>
        <v>5831.6500000000005</v>
      </c>
      <c r="E1088" s="50"/>
      <c r="F1088" s="50"/>
      <c r="G1088" s="50"/>
    </row>
    <row r="1089" spans="1:7" ht="14" hidden="1">
      <c r="A1089" s="43">
        <v>53</v>
      </c>
      <c r="B1089" s="44"/>
      <c r="C1089" s="50">
        <f t="shared" si="98"/>
        <v>9038.4250000000011</v>
      </c>
      <c r="D1089" s="50">
        <f t="shared" si="98"/>
        <v>5831.6500000000005</v>
      </c>
      <c r="E1089" s="50"/>
      <c r="F1089" s="50"/>
      <c r="G1089" s="50"/>
    </row>
    <row r="1090" spans="1:7" ht="14" hidden="1">
      <c r="A1090" s="43">
        <v>54</v>
      </c>
      <c r="B1090" s="45"/>
      <c r="C1090" s="50">
        <f t="shared" si="98"/>
        <v>9038.4250000000011</v>
      </c>
      <c r="D1090" s="50">
        <f t="shared" si="98"/>
        <v>5831.6500000000005</v>
      </c>
      <c r="E1090" s="50"/>
      <c r="F1090" s="50"/>
      <c r="G1090" s="50"/>
    </row>
    <row r="1091" spans="1:7" ht="14" hidden="1">
      <c r="A1091" s="43">
        <v>55</v>
      </c>
      <c r="B1091" s="45"/>
      <c r="C1091" s="50">
        <f t="shared" si="98"/>
        <v>10095.800000000001</v>
      </c>
      <c r="D1091" s="50">
        <f t="shared" si="98"/>
        <v>6513.1</v>
      </c>
      <c r="E1091" s="50"/>
      <c r="F1091" s="50"/>
      <c r="G1091" s="50"/>
    </row>
    <row r="1092" spans="1:7" ht="14" hidden="1">
      <c r="A1092" s="43">
        <v>56</v>
      </c>
      <c r="B1092" s="45"/>
      <c r="C1092" s="50">
        <f t="shared" si="98"/>
        <v>10095.800000000001</v>
      </c>
      <c r="D1092" s="50">
        <f t="shared" si="98"/>
        <v>6513.1</v>
      </c>
      <c r="E1092" s="50"/>
      <c r="F1092" s="50"/>
      <c r="G1092" s="50"/>
    </row>
    <row r="1093" spans="1:7" ht="14" hidden="1">
      <c r="A1093" s="43">
        <v>57</v>
      </c>
      <c r="B1093" s="45"/>
      <c r="C1093" s="50">
        <f t="shared" si="98"/>
        <v>10095.800000000001</v>
      </c>
      <c r="D1093" s="50">
        <f t="shared" si="98"/>
        <v>6513.1</v>
      </c>
      <c r="E1093" s="50"/>
      <c r="F1093" s="50"/>
      <c r="G1093" s="50"/>
    </row>
    <row r="1094" spans="1:7" ht="14" hidden="1">
      <c r="A1094" s="43">
        <v>58</v>
      </c>
      <c r="B1094" s="45"/>
      <c r="C1094" s="50">
        <f t="shared" ref="C1094:D1113" si="99">+C945*$K$3</f>
        <v>10095.800000000001</v>
      </c>
      <c r="D1094" s="50">
        <f t="shared" si="99"/>
        <v>6513.1</v>
      </c>
      <c r="E1094" s="50"/>
      <c r="F1094" s="50"/>
      <c r="G1094" s="50"/>
    </row>
    <row r="1095" spans="1:7" ht="14" hidden="1">
      <c r="A1095" s="43">
        <v>59</v>
      </c>
      <c r="B1095" s="45"/>
      <c r="C1095" s="50">
        <f t="shared" si="99"/>
        <v>10095.800000000001</v>
      </c>
      <c r="D1095" s="50">
        <f t="shared" si="99"/>
        <v>6513.1</v>
      </c>
      <c r="E1095" s="50"/>
      <c r="F1095" s="50"/>
      <c r="G1095" s="50"/>
    </row>
    <row r="1096" spans="1:7" ht="14" hidden="1">
      <c r="A1096" s="43">
        <v>60</v>
      </c>
      <c r="B1096" s="45"/>
      <c r="C1096" s="50">
        <f t="shared" si="99"/>
        <v>10796.225</v>
      </c>
      <c r="D1096" s="50">
        <f t="shared" si="99"/>
        <v>6965.4750000000004</v>
      </c>
      <c r="E1096" s="50"/>
      <c r="F1096" s="50"/>
      <c r="G1096" s="50"/>
    </row>
    <row r="1097" spans="1:7" ht="14" hidden="1">
      <c r="A1097" s="43">
        <v>61</v>
      </c>
      <c r="B1097" s="45"/>
      <c r="C1097" s="50">
        <f t="shared" si="99"/>
        <v>12014.750000000002</v>
      </c>
      <c r="D1097" s="50">
        <f t="shared" si="99"/>
        <v>7751.4250000000002</v>
      </c>
      <c r="E1097" s="50"/>
      <c r="F1097" s="50"/>
      <c r="G1097" s="50"/>
    </row>
    <row r="1098" spans="1:7" ht="14" hidden="1">
      <c r="A1098" s="43">
        <v>62</v>
      </c>
      <c r="B1098" s="45"/>
      <c r="C1098" s="50">
        <f t="shared" si="99"/>
        <v>13327.6</v>
      </c>
      <c r="D1098" s="50">
        <f t="shared" si="99"/>
        <v>8598.7000000000007</v>
      </c>
      <c r="E1098" s="50"/>
      <c r="F1098" s="50"/>
      <c r="G1098" s="50"/>
    </row>
    <row r="1099" spans="1:7" ht="14" hidden="1">
      <c r="A1099" s="43">
        <v>63</v>
      </c>
      <c r="B1099" s="45"/>
      <c r="C1099" s="50">
        <f t="shared" si="99"/>
        <v>14736.975</v>
      </c>
      <c r="D1099" s="50">
        <f t="shared" si="99"/>
        <v>9508.125</v>
      </c>
      <c r="E1099" s="50"/>
      <c r="F1099" s="50"/>
      <c r="G1099" s="50"/>
    </row>
    <row r="1100" spans="1:7" ht="14" hidden="1">
      <c r="A1100" s="43">
        <v>64</v>
      </c>
      <c r="B1100" s="45"/>
      <c r="C1100" s="50">
        <f t="shared" si="99"/>
        <v>16241.500000000002</v>
      </c>
      <c r="D1100" s="50">
        <f t="shared" si="99"/>
        <v>10478.325000000001</v>
      </c>
      <c r="E1100" s="50"/>
      <c r="F1100" s="50"/>
      <c r="G1100" s="50"/>
    </row>
    <row r="1101" spans="1:7" ht="14" hidden="1">
      <c r="A1101" s="43">
        <v>65</v>
      </c>
      <c r="B1101" s="45"/>
      <c r="C1101" s="50">
        <f t="shared" si="99"/>
        <v>17841.725000000002</v>
      </c>
      <c r="D1101" s="50">
        <f t="shared" si="99"/>
        <v>11511.225</v>
      </c>
      <c r="E1101" s="50"/>
      <c r="F1101" s="50"/>
      <c r="G1101" s="50"/>
    </row>
    <row r="1102" spans="1:7" ht="14" hidden="1">
      <c r="A1102" s="43">
        <v>66</v>
      </c>
      <c r="B1102" s="45"/>
      <c r="C1102" s="50">
        <f t="shared" si="99"/>
        <v>19537.925000000003</v>
      </c>
      <c r="D1102" s="50">
        <f t="shared" si="99"/>
        <v>12604.900000000001</v>
      </c>
      <c r="E1102" s="50"/>
      <c r="F1102" s="50"/>
      <c r="G1102" s="50"/>
    </row>
    <row r="1103" spans="1:7" ht="14" hidden="1">
      <c r="A1103" s="43">
        <v>67</v>
      </c>
      <c r="B1103" s="45"/>
      <c r="C1103" s="50">
        <f t="shared" si="99"/>
        <v>21328.725000000002</v>
      </c>
      <c r="D1103" s="50">
        <f t="shared" si="99"/>
        <v>13760.725</v>
      </c>
      <c r="E1103" s="50"/>
      <c r="F1103" s="50"/>
      <c r="G1103" s="50"/>
    </row>
    <row r="1104" spans="1:7" ht="14" hidden="1">
      <c r="A1104" s="43">
        <v>68</v>
      </c>
      <c r="B1104" s="45"/>
      <c r="C1104" s="50">
        <f t="shared" si="99"/>
        <v>23215.225000000002</v>
      </c>
      <c r="D1104" s="50">
        <f t="shared" si="99"/>
        <v>14977.875000000002</v>
      </c>
      <c r="E1104" s="50"/>
      <c r="F1104" s="50"/>
      <c r="G1104" s="50"/>
    </row>
    <row r="1105" spans="1:7" ht="14" hidden="1">
      <c r="A1105" s="43">
        <v>69</v>
      </c>
      <c r="B1105" s="45"/>
      <c r="C1105" s="50">
        <f t="shared" si="99"/>
        <v>25198.250000000004</v>
      </c>
      <c r="D1105" s="50">
        <f t="shared" si="99"/>
        <v>16257.45</v>
      </c>
      <c r="E1105" s="50"/>
      <c r="F1105" s="50"/>
      <c r="G1105" s="50"/>
    </row>
    <row r="1106" spans="1:7" ht="14" hidden="1">
      <c r="A1106" s="43">
        <v>70</v>
      </c>
      <c r="B1106" s="45"/>
      <c r="C1106" s="50">
        <f t="shared" si="99"/>
        <v>27275.325000000001</v>
      </c>
      <c r="D1106" s="50">
        <f t="shared" si="99"/>
        <v>17597.25</v>
      </c>
      <c r="E1106" s="50"/>
      <c r="F1106" s="50"/>
      <c r="G1106" s="50"/>
    </row>
    <row r="1107" spans="1:7" ht="14" hidden="1">
      <c r="A1107" s="43">
        <v>71</v>
      </c>
      <c r="B1107" s="45"/>
      <c r="C1107" s="50">
        <f t="shared" si="99"/>
        <v>29449.475000000002</v>
      </c>
      <c r="D1107" s="50">
        <f t="shared" si="99"/>
        <v>18999.475000000002</v>
      </c>
      <c r="E1107" s="50"/>
      <c r="F1107" s="50"/>
      <c r="G1107" s="50"/>
    </row>
    <row r="1108" spans="1:7" ht="14" hidden="1">
      <c r="A1108" s="43">
        <v>72</v>
      </c>
      <c r="B1108" s="45"/>
      <c r="C1108" s="50">
        <f t="shared" si="99"/>
        <v>31718.225000000002</v>
      </c>
      <c r="D1108" s="50">
        <f t="shared" si="99"/>
        <v>20463.575000000001</v>
      </c>
      <c r="E1108" s="50"/>
      <c r="F1108" s="50"/>
      <c r="G1108" s="50"/>
    </row>
    <row r="1109" spans="1:7" ht="14" hidden="1">
      <c r="A1109" s="43">
        <v>73</v>
      </c>
      <c r="B1109" s="45"/>
      <c r="C1109" s="50">
        <f t="shared" si="99"/>
        <v>34082.675000000003</v>
      </c>
      <c r="D1109" s="50">
        <f t="shared" si="99"/>
        <v>21989.275000000001</v>
      </c>
      <c r="E1109" s="50"/>
      <c r="F1109" s="50"/>
      <c r="G1109" s="50"/>
    </row>
    <row r="1110" spans="1:7" ht="14" hidden="1">
      <c r="A1110" s="43">
        <v>74</v>
      </c>
      <c r="B1110" s="45"/>
      <c r="C1110" s="50">
        <f t="shared" si="99"/>
        <v>36542.550000000003</v>
      </c>
      <c r="D1110" s="50">
        <f t="shared" si="99"/>
        <v>23576.300000000003</v>
      </c>
      <c r="E1110" s="50"/>
      <c r="F1110" s="50"/>
      <c r="G1110" s="50"/>
    </row>
    <row r="1111" spans="1:7" ht="14" hidden="1">
      <c r="A1111" s="43">
        <v>75</v>
      </c>
      <c r="B1111" s="45"/>
      <c r="C1111" s="50">
        <f t="shared" si="99"/>
        <v>39098.675000000003</v>
      </c>
      <c r="D1111" s="50">
        <f t="shared" si="99"/>
        <v>25225.200000000001</v>
      </c>
      <c r="E1111" s="50"/>
      <c r="F1111" s="50"/>
      <c r="G1111" s="50"/>
    </row>
    <row r="1112" spans="1:7" ht="14" hidden="1">
      <c r="A1112" s="43">
        <v>76</v>
      </c>
      <c r="B1112" s="45"/>
      <c r="C1112" s="50">
        <f t="shared" si="99"/>
        <v>39098.675000000003</v>
      </c>
      <c r="D1112" s="50">
        <f t="shared" si="99"/>
        <v>25225.200000000001</v>
      </c>
      <c r="E1112" s="50"/>
      <c r="F1112" s="50"/>
      <c r="G1112" s="50"/>
    </row>
    <row r="1113" spans="1:7" ht="14" hidden="1">
      <c r="A1113" s="43">
        <v>77</v>
      </c>
      <c r="B1113" s="45"/>
      <c r="C1113" s="50">
        <f t="shared" si="99"/>
        <v>39098.675000000003</v>
      </c>
      <c r="D1113" s="50">
        <f t="shared" si="99"/>
        <v>25225.200000000001</v>
      </c>
      <c r="E1113" s="50"/>
      <c r="F1113" s="50"/>
      <c r="G1113" s="50"/>
    </row>
    <row r="1114" spans="1:7" ht="14" hidden="1">
      <c r="A1114" s="43">
        <v>78</v>
      </c>
      <c r="B1114" s="45"/>
      <c r="C1114" s="50">
        <f t="shared" ref="C1114:D1123" si="100">+C965*$K$3</f>
        <v>39098.675000000003</v>
      </c>
      <c r="D1114" s="50">
        <f t="shared" si="100"/>
        <v>25225.200000000001</v>
      </c>
      <c r="E1114" s="50"/>
      <c r="F1114" s="50"/>
      <c r="G1114" s="50"/>
    </row>
    <row r="1115" spans="1:7" ht="14" hidden="1">
      <c r="A1115" s="43">
        <v>79</v>
      </c>
      <c r="B1115" s="45"/>
      <c r="C1115" s="50">
        <f t="shared" si="100"/>
        <v>39098.675000000003</v>
      </c>
      <c r="D1115" s="50">
        <f t="shared" si="100"/>
        <v>25225.200000000001</v>
      </c>
      <c r="E1115" s="50"/>
      <c r="F1115" s="50"/>
      <c r="G1115" s="50"/>
    </row>
    <row r="1116" spans="1:7" ht="14" hidden="1">
      <c r="A1116" s="43">
        <v>80</v>
      </c>
      <c r="B1116" s="45"/>
      <c r="C1116" s="50">
        <f t="shared" si="100"/>
        <v>39098.675000000003</v>
      </c>
      <c r="D1116" s="50">
        <f t="shared" si="100"/>
        <v>25225.200000000001</v>
      </c>
      <c r="E1116" s="50"/>
      <c r="F1116" s="50"/>
      <c r="G1116" s="50"/>
    </row>
    <row r="1117" spans="1:7" ht="14" hidden="1">
      <c r="A1117" s="43">
        <v>81</v>
      </c>
      <c r="B1117" s="45"/>
      <c r="C1117" s="50">
        <f t="shared" si="100"/>
        <v>39098.675000000003</v>
      </c>
      <c r="D1117" s="50">
        <f t="shared" si="100"/>
        <v>25225.200000000001</v>
      </c>
      <c r="E1117" s="50"/>
      <c r="F1117" s="50"/>
      <c r="G1117" s="50"/>
    </row>
    <row r="1118" spans="1:7" ht="14" hidden="1">
      <c r="A1118" s="43">
        <v>82</v>
      </c>
      <c r="B1118" s="45"/>
      <c r="C1118" s="50">
        <f t="shared" si="100"/>
        <v>39098.675000000003</v>
      </c>
      <c r="D1118" s="50">
        <f t="shared" si="100"/>
        <v>25225.200000000001</v>
      </c>
      <c r="E1118" s="50"/>
      <c r="F1118" s="50"/>
      <c r="G1118" s="50"/>
    </row>
    <row r="1119" spans="1:7" ht="14" hidden="1">
      <c r="A1119" s="43">
        <v>83</v>
      </c>
      <c r="B1119" s="45"/>
      <c r="C1119" s="50">
        <f t="shared" si="100"/>
        <v>39098.675000000003</v>
      </c>
      <c r="D1119" s="50">
        <f t="shared" si="100"/>
        <v>25225.200000000001</v>
      </c>
      <c r="E1119" s="50"/>
      <c r="F1119" s="50"/>
      <c r="G1119" s="50"/>
    </row>
    <row r="1120" spans="1:7" ht="14" hidden="1">
      <c r="A1120" s="43">
        <v>84</v>
      </c>
      <c r="B1120" s="45" t="s">
        <v>3</v>
      </c>
      <c r="C1120" s="50">
        <f t="shared" si="100"/>
        <v>39098.675000000003</v>
      </c>
      <c r="D1120" s="50">
        <f t="shared" si="100"/>
        <v>25225.200000000001</v>
      </c>
      <c r="E1120" s="50"/>
      <c r="F1120" s="50"/>
      <c r="G1120" s="50"/>
    </row>
    <row r="1121" spans="1:8" ht="14" hidden="1">
      <c r="A1121" s="43">
        <v>1</v>
      </c>
      <c r="B1121" s="45" t="s">
        <v>4</v>
      </c>
      <c r="C1121" s="50">
        <f t="shared" si="100"/>
        <v>2022.3500000000001</v>
      </c>
      <c r="D1121" s="50">
        <f t="shared" si="100"/>
        <v>1304.6000000000001</v>
      </c>
      <c r="E1121" s="50"/>
      <c r="F1121" s="50"/>
      <c r="G1121" s="50"/>
    </row>
    <row r="1122" spans="1:8" ht="14" hidden="1">
      <c r="A1122" s="43">
        <v>2</v>
      </c>
      <c r="B1122" s="45" t="s">
        <v>1</v>
      </c>
      <c r="C1122" s="50">
        <f t="shared" si="100"/>
        <v>3436.4</v>
      </c>
      <c r="D1122" s="50">
        <f t="shared" si="100"/>
        <v>2217.3250000000003</v>
      </c>
      <c r="E1122" s="50"/>
      <c r="F1122" s="50"/>
      <c r="G1122" s="50"/>
    </row>
    <row r="1123" spans="1:8" ht="14" hidden="1">
      <c r="A1123" s="43">
        <v>3</v>
      </c>
      <c r="B1123" s="45" t="s">
        <v>5</v>
      </c>
      <c r="C1123" s="50">
        <f t="shared" si="100"/>
        <v>4851.55</v>
      </c>
      <c r="D1123" s="50">
        <f t="shared" si="100"/>
        <v>3130.3250000000003</v>
      </c>
      <c r="E1123" s="50"/>
      <c r="F1123" s="50"/>
      <c r="G1123" s="50"/>
    </row>
    <row r="1124" spans="1:8" ht="14" hidden="1" thickBot="1"/>
    <row r="1125" spans="1:8" ht="18" hidden="1">
      <c r="A1125" s="529" t="s">
        <v>24</v>
      </c>
      <c r="B1125" s="530"/>
      <c r="C1125" s="530"/>
      <c r="D1125" s="530"/>
      <c r="E1125" s="530"/>
      <c r="F1125" s="530"/>
      <c r="G1125" s="530"/>
    </row>
    <row r="1126" spans="1:8" ht="18" hidden="1">
      <c r="A1126" s="531" t="s">
        <v>6</v>
      </c>
      <c r="B1126" s="532"/>
      <c r="C1126" s="532"/>
      <c r="D1126" s="532"/>
      <c r="E1126" s="532"/>
      <c r="F1126" s="532"/>
      <c r="G1126" s="532"/>
      <c r="H1126" s="51"/>
    </row>
    <row r="1127" spans="1:8" hidden="1">
      <c r="A1127" s="527" t="s">
        <v>0</v>
      </c>
      <c r="B1127" s="528"/>
      <c r="C1127" s="528"/>
      <c r="D1127" s="528"/>
      <c r="E1127" s="528"/>
      <c r="F1127" s="528"/>
      <c r="G1127" s="528"/>
    </row>
    <row r="1128" spans="1:8" hidden="1">
      <c r="A1128" s="22" t="s">
        <v>2</v>
      </c>
      <c r="B1128" s="23" t="s">
        <v>2</v>
      </c>
      <c r="C1128" s="60">
        <v>7500</v>
      </c>
      <c r="D1128" s="60">
        <v>10000</v>
      </c>
      <c r="E1128" s="60">
        <v>20000</v>
      </c>
      <c r="F1128" s="61"/>
      <c r="G1128" s="61"/>
    </row>
    <row r="1129" spans="1:8" ht="14" hidden="1">
      <c r="A1129" s="22">
        <v>18</v>
      </c>
      <c r="B1129" s="23"/>
      <c r="C1129" s="273">
        <v>2393</v>
      </c>
      <c r="D1129" s="273">
        <v>2035</v>
      </c>
      <c r="E1129" s="273">
        <v>1577</v>
      </c>
      <c r="F1129" s="264"/>
      <c r="G1129" s="264"/>
    </row>
    <row r="1130" spans="1:8" ht="14" hidden="1">
      <c r="A1130" s="22">
        <v>19</v>
      </c>
      <c r="B1130" s="23"/>
      <c r="C1130" s="273">
        <v>2393</v>
      </c>
      <c r="D1130" s="273">
        <v>2035</v>
      </c>
      <c r="E1130" s="273">
        <v>1577</v>
      </c>
      <c r="F1130" s="264"/>
      <c r="G1130" s="264"/>
    </row>
    <row r="1131" spans="1:8" ht="14" hidden="1">
      <c r="A1131" s="22">
        <v>20</v>
      </c>
      <c r="B1131" s="23"/>
      <c r="C1131" s="273">
        <v>2393</v>
      </c>
      <c r="D1131" s="273">
        <v>2035</v>
      </c>
      <c r="E1131" s="273">
        <v>1577</v>
      </c>
      <c r="F1131" s="264"/>
      <c r="G1131" s="264"/>
    </row>
    <row r="1132" spans="1:8" ht="14" hidden="1">
      <c r="A1132" s="22">
        <v>21</v>
      </c>
      <c r="B1132" s="23"/>
      <c r="C1132" s="273">
        <v>2393</v>
      </c>
      <c r="D1132" s="273">
        <v>2035</v>
      </c>
      <c r="E1132" s="273">
        <v>1577</v>
      </c>
      <c r="F1132" s="264"/>
      <c r="G1132" s="264"/>
    </row>
    <row r="1133" spans="1:8" ht="14" hidden="1">
      <c r="A1133" s="22">
        <v>22</v>
      </c>
      <c r="B1133" s="23"/>
      <c r="C1133" s="273">
        <v>2393</v>
      </c>
      <c r="D1133" s="273">
        <v>2035</v>
      </c>
      <c r="E1133" s="273">
        <v>1577</v>
      </c>
      <c r="F1133" s="264"/>
      <c r="G1133" s="264"/>
    </row>
    <row r="1134" spans="1:8" ht="14" hidden="1">
      <c r="A1134" s="22">
        <v>23</v>
      </c>
      <c r="B1134" s="23"/>
      <c r="C1134" s="273">
        <v>2393</v>
      </c>
      <c r="D1134" s="273">
        <v>2035</v>
      </c>
      <c r="E1134" s="273">
        <v>1577</v>
      </c>
      <c r="F1134" s="264"/>
      <c r="G1134" s="264"/>
    </row>
    <row r="1135" spans="1:8" ht="14" hidden="1">
      <c r="A1135" s="22">
        <v>24</v>
      </c>
      <c r="B1135" s="23"/>
      <c r="C1135" s="273">
        <v>2393</v>
      </c>
      <c r="D1135" s="273">
        <v>2035</v>
      </c>
      <c r="E1135" s="273">
        <v>1577</v>
      </c>
      <c r="F1135" s="264"/>
      <c r="G1135" s="264"/>
    </row>
    <row r="1136" spans="1:8" ht="14" hidden="1">
      <c r="A1136" s="22">
        <v>25</v>
      </c>
      <c r="B1136" s="23"/>
      <c r="C1136" s="273">
        <v>2543</v>
      </c>
      <c r="D1136" s="273">
        <v>2177</v>
      </c>
      <c r="E1136" s="273">
        <v>1671</v>
      </c>
      <c r="F1136" s="264"/>
      <c r="G1136" s="264"/>
    </row>
    <row r="1137" spans="1:7" ht="14" hidden="1">
      <c r="A1137" s="22">
        <v>26</v>
      </c>
      <c r="B1137" s="23"/>
      <c r="C1137" s="273">
        <v>2543</v>
      </c>
      <c r="D1137" s="273">
        <v>2177</v>
      </c>
      <c r="E1137" s="273">
        <v>1671</v>
      </c>
      <c r="F1137" s="264"/>
      <c r="G1137" s="264"/>
    </row>
    <row r="1138" spans="1:7" ht="14" hidden="1">
      <c r="A1138" s="22">
        <v>27</v>
      </c>
      <c r="B1138" s="23"/>
      <c r="C1138" s="273">
        <v>2543</v>
      </c>
      <c r="D1138" s="273">
        <v>2177</v>
      </c>
      <c r="E1138" s="273">
        <v>1671</v>
      </c>
      <c r="F1138" s="264"/>
      <c r="G1138" s="264"/>
    </row>
    <row r="1139" spans="1:7" ht="14" hidden="1">
      <c r="A1139" s="22">
        <v>28</v>
      </c>
      <c r="B1139" s="23"/>
      <c r="C1139" s="273">
        <v>2543</v>
      </c>
      <c r="D1139" s="273">
        <v>2177</v>
      </c>
      <c r="E1139" s="273">
        <v>1671</v>
      </c>
      <c r="F1139" s="264"/>
      <c r="G1139" s="264"/>
    </row>
    <row r="1140" spans="1:7" ht="14" hidden="1">
      <c r="A1140" s="22">
        <v>29</v>
      </c>
      <c r="B1140" s="23"/>
      <c r="C1140" s="273">
        <v>2543</v>
      </c>
      <c r="D1140" s="273">
        <v>2177</v>
      </c>
      <c r="E1140" s="273">
        <v>1671</v>
      </c>
      <c r="F1140" s="264"/>
      <c r="G1140" s="264"/>
    </row>
    <row r="1141" spans="1:7" ht="14" hidden="1">
      <c r="A1141" s="22">
        <v>30</v>
      </c>
      <c r="B1141" s="23"/>
      <c r="C1141" s="273">
        <v>2811</v>
      </c>
      <c r="D1141" s="273">
        <v>2427</v>
      </c>
      <c r="E1141" s="273">
        <v>1847</v>
      </c>
      <c r="F1141" s="264"/>
      <c r="G1141" s="264"/>
    </row>
    <row r="1142" spans="1:7" ht="14" hidden="1">
      <c r="A1142" s="22">
        <v>31</v>
      </c>
      <c r="B1142" s="23"/>
      <c r="C1142" s="273">
        <v>2811</v>
      </c>
      <c r="D1142" s="273">
        <v>2427</v>
      </c>
      <c r="E1142" s="273">
        <v>1847</v>
      </c>
      <c r="F1142" s="264"/>
      <c r="G1142" s="264"/>
    </row>
    <row r="1143" spans="1:7" ht="14" hidden="1">
      <c r="A1143" s="22">
        <v>32</v>
      </c>
      <c r="B1143" s="23"/>
      <c r="C1143" s="273">
        <v>2811</v>
      </c>
      <c r="D1143" s="273">
        <v>2427</v>
      </c>
      <c r="E1143" s="273">
        <v>1847</v>
      </c>
      <c r="F1143" s="264"/>
      <c r="G1143" s="264"/>
    </row>
    <row r="1144" spans="1:7" ht="14" hidden="1">
      <c r="A1144" s="22">
        <v>33</v>
      </c>
      <c r="B1144" s="23"/>
      <c r="C1144" s="273">
        <v>2811</v>
      </c>
      <c r="D1144" s="273">
        <v>2427</v>
      </c>
      <c r="E1144" s="273">
        <v>1847</v>
      </c>
      <c r="F1144" s="264"/>
      <c r="G1144" s="264"/>
    </row>
    <row r="1145" spans="1:7" ht="14" hidden="1">
      <c r="A1145" s="22">
        <v>34</v>
      </c>
      <c r="B1145" s="23"/>
      <c r="C1145" s="273">
        <v>2811</v>
      </c>
      <c r="D1145" s="273">
        <v>2427</v>
      </c>
      <c r="E1145" s="273">
        <v>1847</v>
      </c>
      <c r="F1145" s="264"/>
      <c r="G1145" s="264"/>
    </row>
    <row r="1146" spans="1:7" ht="14" hidden="1">
      <c r="A1146" s="22">
        <v>35</v>
      </c>
      <c r="B1146" s="23"/>
      <c r="C1146" s="273">
        <v>3118</v>
      </c>
      <c r="D1146" s="273">
        <v>2713</v>
      </c>
      <c r="E1146" s="273">
        <v>2057</v>
      </c>
      <c r="F1146" s="264"/>
      <c r="G1146" s="264"/>
    </row>
    <row r="1147" spans="1:7" ht="14" hidden="1">
      <c r="A1147" s="22">
        <v>36</v>
      </c>
      <c r="B1147" s="23"/>
      <c r="C1147" s="273">
        <v>3118</v>
      </c>
      <c r="D1147" s="273">
        <v>2713</v>
      </c>
      <c r="E1147" s="273">
        <v>2057</v>
      </c>
      <c r="F1147" s="264"/>
      <c r="G1147" s="264"/>
    </row>
    <row r="1148" spans="1:7" ht="14" hidden="1">
      <c r="A1148" s="22">
        <v>37</v>
      </c>
      <c r="B1148" s="23"/>
      <c r="C1148" s="273">
        <v>3118</v>
      </c>
      <c r="D1148" s="273">
        <v>2713</v>
      </c>
      <c r="E1148" s="273">
        <v>2057</v>
      </c>
      <c r="F1148" s="264"/>
      <c r="G1148" s="264"/>
    </row>
    <row r="1149" spans="1:7" ht="14" hidden="1">
      <c r="A1149" s="22">
        <v>38</v>
      </c>
      <c r="B1149" s="23"/>
      <c r="C1149" s="273">
        <v>3118</v>
      </c>
      <c r="D1149" s="273">
        <v>2713</v>
      </c>
      <c r="E1149" s="273">
        <v>2057</v>
      </c>
      <c r="F1149" s="264"/>
      <c r="G1149" s="264"/>
    </row>
    <row r="1150" spans="1:7" ht="14" hidden="1">
      <c r="A1150" s="22">
        <v>39</v>
      </c>
      <c r="B1150" s="23"/>
      <c r="C1150" s="273">
        <v>3118</v>
      </c>
      <c r="D1150" s="273">
        <v>2713</v>
      </c>
      <c r="E1150" s="273">
        <v>2057</v>
      </c>
      <c r="F1150" s="264"/>
      <c r="G1150" s="264"/>
    </row>
    <row r="1151" spans="1:7" ht="14" hidden="1">
      <c r="A1151" s="22">
        <v>40</v>
      </c>
      <c r="B1151" s="23"/>
      <c r="C1151" s="273">
        <v>3478</v>
      </c>
      <c r="D1151" s="273">
        <v>3043</v>
      </c>
      <c r="E1151" s="273">
        <v>2305</v>
      </c>
      <c r="F1151" s="264"/>
      <c r="G1151" s="264"/>
    </row>
    <row r="1152" spans="1:7" ht="14" hidden="1">
      <c r="A1152" s="22">
        <v>41</v>
      </c>
      <c r="B1152" s="23"/>
      <c r="C1152" s="273">
        <v>3478</v>
      </c>
      <c r="D1152" s="273">
        <v>3043</v>
      </c>
      <c r="E1152" s="273">
        <v>2305</v>
      </c>
      <c r="F1152" s="264"/>
      <c r="G1152" s="264"/>
    </row>
    <row r="1153" spans="1:7" ht="14" hidden="1">
      <c r="A1153" s="22">
        <v>42</v>
      </c>
      <c r="B1153" s="23"/>
      <c r="C1153" s="273">
        <v>3478</v>
      </c>
      <c r="D1153" s="273">
        <v>3043</v>
      </c>
      <c r="E1153" s="273">
        <v>2305</v>
      </c>
      <c r="F1153" s="264"/>
      <c r="G1153" s="264"/>
    </row>
    <row r="1154" spans="1:7" ht="14" hidden="1">
      <c r="A1154" s="22">
        <v>43</v>
      </c>
      <c r="B1154" s="23"/>
      <c r="C1154" s="273">
        <v>3478</v>
      </c>
      <c r="D1154" s="273">
        <v>3043</v>
      </c>
      <c r="E1154" s="273">
        <v>2305</v>
      </c>
      <c r="F1154" s="264"/>
      <c r="G1154" s="264"/>
    </row>
    <row r="1155" spans="1:7" ht="14" hidden="1">
      <c r="A1155" s="22">
        <v>44</v>
      </c>
      <c r="B1155" s="23"/>
      <c r="C1155" s="273">
        <v>3478</v>
      </c>
      <c r="D1155" s="273">
        <v>3043</v>
      </c>
      <c r="E1155" s="273">
        <v>2305</v>
      </c>
      <c r="F1155" s="264"/>
      <c r="G1155" s="264"/>
    </row>
    <row r="1156" spans="1:7" ht="14" hidden="1">
      <c r="A1156" s="22">
        <v>45</v>
      </c>
      <c r="B1156" s="23"/>
      <c r="C1156" s="273">
        <v>3882</v>
      </c>
      <c r="D1156" s="273">
        <v>3406</v>
      </c>
      <c r="E1156" s="273">
        <v>2584</v>
      </c>
      <c r="F1156" s="264"/>
      <c r="G1156" s="264"/>
    </row>
    <row r="1157" spans="1:7" ht="14" hidden="1">
      <c r="A1157" s="22">
        <v>46</v>
      </c>
      <c r="B1157" s="23"/>
      <c r="C1157" s="273">
        <v>3882</v>
      </c>
      <c r="D1157" s="273">
        <v>3406</v>
      </c>
      <c r="E1157" s="273">
        <v>2584</v>
      </c>
      <c r="F1157" s="264"/>
      <c r="G1157" s="264"/>
    </row>
    <row r="1158" spans="1:7" ht="14" hidden="1">
      <c r="A1158" s="22">
        <v>47</v>
      </c>
      <c r="B1158" s="23"/>
      <c r="C1158" s="273">
        <v>3882</v>
      </c>
      <c r="D1158" s="273">
        <v>3406</v>
      </c>
      <c r="E1158" s="273">
        <v>2584</v>
      </c>
      <c r="F1158" s="264"/>
      <c r="G1158" s="264"/>
    </row>
    <row r="1159" spans="1:7" ht="14" hidden="1">
      <c r="A1159" s="22">
        <v>48</v>
      </c>
      <c r="B1159" s="23"/>
      <c r="C1159" s="273">
        <v>3882</v>
      </c>
      <c r="D1159" s="273">
        <v>3406</v>
      </c>
      <c r="E1159" s="273">
        <v>2584</v>
      </c>
      <c r="F1159" s="264"/>
      <c r="G1159" s="264"/>
    </row>
    <row r="1160" spans="1:7" ht="14" hidden="1">
      <c r="A1160" s="22">
        <v>49</v>
      </c>
      <c r="B1160" s="23"/>
      <c r="C1160" s="273">
        <v>3882</v>
      </c>
      <c r="D1160" s="273">
        <v>3406</v>
      </c>
      <c r="E1160" s="273">
        <v>2584</v>
      </c>
      <c r="F1160" s="264"/>
      <c r="G1160" s="264"/>
    </row>
    <row r="1161" spans="1:7" ht="14" hidden="1">
      <c r="A1161" s="22">
        <v>50</v>
      </c>
      <c r="B1161" s="23"/>
      <c r="C1161" s="273">
        <v>4338</v>
      </c>
      <c r="D1161" s="273">
        <v>3814</v>
      </c>
      <c r="E1161" s="273">
        <v>2904</v>
      </c>
      <c r="F1161" s="264"/>
      <c r="G1161" s="264"/>
    </row>
    <row r="1162" spans="1:7" ht="14" hidden="1">
      <c r="A1162" s="22">
        <v>51</v>
      </c>
      <c r="B1162" s="23"/>
      <c r="C1162" s="273">
        <v>4338</v>
      </c>
      <c r="D1162" s="273">
        <v>3814</v>
      </c>
      <c r="E1162" s="273">
        <v>2904</v>
      </c>
      <c r="F1162" s="264"/>
      <c r="G1162" s="264"/>
    </row>
    <row r="1163" spans="1:7" ht="14" hidden="1">
      <c r="A1163" s="22">
        <v>52</v>
      </c>
      <c r="B1163" s="23"/>
      <c r="C1163" s="273">
        <v>4338</v>
      </c>
      <c r="D1163" s="273">
        <v>3814</v>
      </c>
      <c r="E1163" s="273">
        <v>2904</v>
      </c>
      <c r="F1163" s="264"/>
      <c r="G1163" s="264"/>
    </row>
    <row r="1164" spans="1:7" ht="14" hidden="1">
      <c r="A1164" s="22">
        <v>53</v>
      </c>
      <c r="B1164" s="23"/>
      <c r="C1164" s="273">
        <v>4338</v>
      </c>
      <c r="D1164" s="273">
        <v>3814</v>
      </c>
      <c r="E1164" s="273">
        <v>2904</v>
      </c>
      <c r="F1164" s="264"/>
      <c r="G1164" s="264"/>
    </row>
    <row r="1165" spans="1:7" ht="14" hidden="1">
      <c r="A1165" s="22">
        <v>54</v>
      </c>
      <c r="B1165" s="25"/>
      <c r="C1165" s="273">
        <v>4338</v>
      </c>
      <c r="D1165" s="273">
        <v>3814</v>
      </c>
      <c r="E1165" s="273">
        <v>2904</v>
      </c>
      <c r="F1165" s="264"/>
      <c r="G1165" s="264"/>
    </row>
    <row r="1166" spans="1:7" ht="14" hidden="1">
      <c r="A1166" s="22">
        <v>55</v>
      </c>
      <c r="B1166" s="25"/>
      <c r="C1166" s="273">
        <v>4839</v>
      </c>
      <c r="D1166" s="273">
        <v>4265</v>
      </c>
      <c r="E1166" s="273">
        <v>3259</v>
      </c>
      <c r="F1166" s="264"/>
      <c r="G1166" s="264"/>
    </row>
    <row r="1167" spans="1:7" ht="14" hidden="1">
      <c r="A1167" s="22">
        <v>56</v>
      </c>
      <c r="B1167" s="25"/>
      <c r="C1167" s="273">
        <v>4839</v>
      </c>
      <c r="D1167" s="273">
        <v>4265</v>
      </c>
      <c r="E1167" s="273">
        <v>3259</v>
      </c>
      <c r="F1167" s="264"/>
      <c r="G1167" s="264"/>
    </row>
    <row r="1168" spans="1:7" ht="14" hidden="1">
      <c r="A1168" s="22">
        <v>57</v>
      </c>
      <c r="B1168" s="25"/>
      <c r="C1168" s="273">
        <v>4839</v>
      </c>
      <c r="D1168" s="273">
        <v>4265</v>
      </c>
      <c r="E1168" s="273">
        <v>3259</v>
      </c>
      <c r="F1168" s="264"/>
      <c r="G1168" s="264"/>
    </row>
    <row r="1169" spans="1:7" ht="14" hidden="1">
      <c r="A1169" s="22">
        <v>58</v>
      </c>
      <c r="B1169" s="25"/>
      <c r="C1169" s="273">
        <v>4839</v>
      </c>
      <c r="D1169" s="273">
        <v>4265</v>
      </c>
      <c r="E1169" s="273">
        <v>3259</v>
      </c>
      <c r="F1169" s="264"/>
      <c r="G1169" s="264"/>
    </row>
    <row r="1170" spans="1:7" ht="14" hidden="1">
      <c r="A1170" s="22">
        <v>59</v>
      </c>
      <c r="B1170" s="25"/>
      <c r="C1170" s="273">
        <v>4839</v>
      </c>
      <c r="D1170" s="273">
        <v>4265</v>
      </c>
      <c r="E1170" s="273">
        <v>3259</v>
      </c>
      <c r="F1170" s="264"/>
      <c r="G1170" s="264"/>
    </row>
    <row r="1171" spans="1:7" ht="14" hidden="1">
      <c r="A1171" s="22">
        <v>60</v>
      </c>
      <c r="B1171" s="25"/>
      <c r="C1171" s="273">
        <v>5178</v>
      </c>
      <c r="D1171" s="273">
        <v>4563</v>
      </c>
      <c r="E1171" s="273">
        <v>3496</v>
      </c>
      <c r="F1171" s="264"/>
      <c r="G1171" s="264"/>
    </row>
    <row r="1172" spans="1:7" ht="14" hidden="1">
      <c r="A1172" s="22">
        <v>61</v>
      </c>
      <c r="B1172" s="25"/>
      <c r="C1172" s="273">
        <v>5763</v>
      </c>
      <c r="D1172" s="273">
        <v>5083</v>
      </c>
      <c r="E1172" s="273">
        <v>3914</v>
      </c>
      <c r="F1172" s="264"/>
      <c r="G1172" s="264"/>
    </row>
    <row r="1173" spans="1:7" ht="14" hidden="1">
      <c r="A1173" s="22">
        <v>62</v>
      </c>
      <c r="B1173" s="25"/>
      <c r="C1173" s="273">
        <v>6402</v>
      </c>
      <c r="D1173" s="273">
        <v>5646</v>
      </c>
      <c r="E1173" s="273">
        <v>4371</v>
      </c>
      <c r="F1173" s="264"/>
      <c r="G1173" s="264"/>
    </row>
    <row r="1174" spans="1:7" ht="14" hidden="1">
      <c r="A1174" s="22">
        <v>63</v>
      </c>
      <c r="B1174" s="25"/>
      <c r="C1174" s="273">
        <v>7089</v>
      </c>
      <c r="D1174" s="273">
        <v>6250</v>
      </c>
      <c r="E1174" s="273">
        <v>4864</v>
      </c>
      <c r="F1174" s="264"/>
      <c r="G1174" s="264"/>
    </row>
    <row r="1175" spans="1:7" ht="14" hidden="1">
      <c r="A1175" s="22">
        <v>64</v>
      </c>
      <c r="B1175" s="25"/>
      <c r="C1175" s="273">
        <v>7822</v>
      </c>
      <c r="D1175" s="273">
        <v>6896</v>
      </c>
      <c r="E1175" s="273">
        <v>5393</v>
      </c>
      <c r="F1175" s="264"/>
      <c r="G1175" s="264"/>
    </row>
    <row r="1176" spans="1:7" ht="14" hidden="1">
      <c r="A1176" s="22">
        <v>65</v>
      </c>
      <c r="B1176" s="25"/>
      <c r="C1176" s="273">
        <v>8611</v>
      </c>
      <c r="D1176" s="273">
        <v>7582</v>
      </c>
      <c r="E1176" s="273">
        <v>5962</v>
      </c>
      <c r="F1176" s="264"/>
      <c r="G1176" s="264"/>
    </row>
    <row r="1177" spans="1:7" ht="14" hidden="1">
      <c r="A1177" s="22">
        <v>66</v>
      </c>
      <c r="B1177" s="25"/>
      <c r="C1177" s="273">
        <v>9445</v>
      </c>
      <c r="D1177" s="273">
        <v>8311</v>
      </c>
      <c r="E1177" s="273">
        <v>6566</v>
      </c>
      <c r="F1177" s="264"/>
      <c r="G1177" s="264"/>
    </row>
    <row r="1178" spans="1:7" ht="14" hidden="1">
      <c r="A1178" s="22">
        <v>67</v>
      </c>
      <c r="B1178" s="25"/>
      <c r="C1178" s="273">
        <v>10330</v>
      </c>
      <c r="D1178" s="273">
        <v>9083</v>
      </c>
      <c r="E1178" s="273">
        <v>7207</v>
      </c>
      <c r="F1178" s="264"/>
      <c r="G1178" s="264"/>
    </row>
    <row r="1179" spans="1:7" ht="14" hidden="1">
      <c r="A1179" s="22">
        <v>68</v>
      </c>
      <c r="B1179" s="25"/>
      <c r="C1179" s="273">
        <v>11265</v>
      </c>
      <c r="D1179" s="273">
        <v>9896</v>
      </c>
      <c r="E1179" s="273">
        <v>7887</v>
      </c>
      <c r="F1179" s="264"/>
      <c r="G1179" s="264"/>
    </row>
    <row r="1180" spans="1:7" ht="14" hidden="1">
      <c r="A1180" s="22">
        <v>69</v>
      </c>
      <c r="B1180" s="25"/>
      <c r="C1180" s="273">
        <v>12249</v>
      </c>
      <c r="D1180" s="273">
        <v>10750</v>
      </c>
      <c r="E1180" s="273">
        <v>8607</v>
      </c>
      <c r="F1180" s="264"/>
      <c r="G1180" s="264"/>
    </row>
    <row r="1181" spans="1:7" ht="14" hidden="1">
      <c r="A1181" s="22">
        <v>70</v>
      </c>
      <c r="B1181" s="25"/>
      <c r="C1181" s="273">
        <v>13283</v>
      </c>
      <c r="D1181" s="273">
        <v>11646</v>
      </c>
      <c r="E1181" s="273">
        <v>9360</v>
      </c>
      <c r="F1181" s="264"/>
      <c r="G1181" s="264"/>
    </row>
    <row r="1182" spans="1:7" ht="14" hidden="1">
      <c r="A1182" s="22">
        <v>71</v>
      </c>
      <c r="B1182" s="25"/>
      <c r="C1182" s="273">
        <v>14367</v>
      </c>
      <c r="D1182" s="273">
        <v>12585</v>
      </c>
      <c r="E1182" s="273">
        <v>10151</v>
      </c>
      <c r="F1182" s="264"/>
      <c r="G1182" s="264"/>
    </row>
    <row r="1183" spans="1:7" ht="14" hidden="1">
      <c r="A1183" s="22">
        <v>72</v>
      </c>
      <c r="B1183" s="25"/>
      <c r="C1183" s="273">
        <v>15498</v>
      </c>
      <c r="D1183" s="273">
        <v>13565</v>
      </c>
      <c r="E1183" s="273">
        <v>10980</v>
      </c>
      <c r="F1183" s="264"/>
      <c r="G1183" s="264"/>
    </row>
    <row r="1184" spans="1:7" ht="14" hidden="1">
      <c r="A1184" s="22">
        <v>73</v>
      </c>
      <c r="B1184" s="25"/>
      <c r="C1184" s="273">
        <v>16681</v>
      </c>
      <c r="D1184" s="273">
        <v>14586</v>
      </c>
      <c r="E1184" s="273">
        <v>11847</v>
      </c>
      <c r="F1184" s="264"/>
      <c r="G1184" s="264"/>
    </row>
    <row r="1185" spans="1:7" ht="14" hidden="1">
      <c r="A1185" s="22">
        <v>74</v>
      </c>
      <c r="B1185" s="25"/>
      <c r="C1185" s="273">
        <v>17913</v>
      </c>
      <c r="D1185" s="273">
        <v>15650</v>
      </c>
      <c r="E1185" s="273">
        <v>12750</v>
      </c>
      <c r="F1185" s="264"/>
      <c r="G1185" s="264"/>
    </row>
    <row r="1186" spans="1:7" ht="14" hidden="1">
      <c r="A1186" s="22">
        <v>75</v>
      </c>
      <c r="B1186" s="25"/>
      <c r="C1186" s="273">
        <v>19195</v>
      </c>
      <c r="D1186" s="273">
        <v>16754</v>
      </c>
      <c r="E1186" s="273">
        <v>13690</v>
      </c>
      <c r="F1186" s="264"/>
      <c r="G1186" s="264"/>
    </row>
    <row r="1187" spans="1:7" ht="14" hidden="1">
      <c r="A1187" s="22">
        <v>76</v>
      </c>
      <c r="B1187" s="25"/>
      <c r="C1187" s="273">
        <v>19195</v>
      </c>
      <c r="D1187" s="273">
        <v>16754</v>
      </c>
      <c r="E1187" s="273">
        <v>13690</v>
      </c>
      <c r="F1187" s="264"/>
      <c r="G1187" s="264"/>
    </row>
    <row r="1188" spans="1:7" ht="14" hidden="1">
      <c r="A1188" s="22">
        <v>77</v>
      </c>
      <c r="B1188" s="25"/>
      <c r="C1188" s="273">
        <v>19195</v>
      </c>
      <c r="D1188" s="273">
        <v>16754</v>
      </c>
      <c r="E1188" s="273">
        <v>13690</v>
      </c>
      <c r="F1188" s="264"/>
      <c r="G1188" s="264"/>
    </row>
    <row r="1189" spans="1:7" ht="14" hidden="1">
      <c r="A1189" s="22">
        <v>78</v>
      </c>
      <c r="B1189" s="25"/>
      <c r="C1189" s="273">
        <v>19195</v>
      </c>
      <c r="D1189" s="273">
        <v>16754</v>
      </c>
      <c r="E1189" s="273">
        <v>13690</v>
      </c>
      <c r="F1189" s="264"/>
      <c r="G1189" s="264"/>
    </row>
    <row r="1190" spans="1:7" ht="14" hidden="1">
      <c r="A1190" s="22">
        <v>79</v>
      </c>
      <c r="B1190" s="25"/>
      <c r="C1190" s="273">
        <v>19195</v>
      </c>
      <c r="D1190" s="273">
        <v>16754</v>
      </c>
      <c r="E1190" s="273">
        <v>13690</v>
      </c>
      <c r="F1190" s="264"/>
      <c r="G1190" s="264"/>
    </row>
    <row r="1191" spans="1:7" ht="14" hidden="1">
      <c r="A1191" s="22">
        <v>80</v>
      </c>
      <c r="B1191" s="25"/>
      <c r="C1191" s="273">
        <v>19195</v>
      </c>
      <c r="D1191" s="273">
        <v>16754</v>
      </c>
      <c r="E1191" s="273">
        <v>13690</v>
      </c>
      <c r="F1191" s="264"/>
      <c r="G1191" s="264"/>
    </row>
    <row r="1192" spans="1:7" ht="14" hidden="1">
      <c r="A1192" s="22">
        <v>81</v>
      </c>
      <c r="B1192" s="25"/>
      <c r="C1192" s="273">
        <v>19195</v>
      </c>
      <c r="D1192" s="273">
        <v>16754</v>
      </c>
      <c r="E1192" s="273">
        <v>13690</v>
      </c>
      <c r="F1192" s="264"/>
      <c r="G1192" s="264"/>
    </row>
    <row r="1193" spans="1:7" ht="14" hidden="1">
      <c r="A1193" s="22">
        <v>82</v>
      </c>
      <c r="B1193" s="25"/>
      <c r="C1193" s="273">
        <v>19195</v>
      </c>
      <c r="D1193" s="273">
        <v>16754</v>
      </c>
      <c r="E1193" s="273">
        <v>13690</v>
      </c>
      <c r="F1193" s="264"/>
      <c r="G1193" s="264"/>
    </row>
    <row r="1194" spans="1:7" ht="14" hidden="1">
      <c r="A1194" s="22">
        <v>83</v>
      </c>
      <c r="B1194" s="25"/>
      <c r="C1194" s="273">
        <v>19195</v>
      </c>
      <c r="D1194" s="273">
        <v>16754</v>
      </c>
      <c r="E1194" s="273">
        <v>13690</v>
      </c>
      <c r="F1194" s="264"/>
      <c r="G1194" s="264"/>
    </row>
    <row r="1195" spans="1:7" ht="14" hidden="1">
      <c r="A1195" s="22">
        <v>84</v>
      </c>
      <c r="B1195" s="25" t="s">
        <v>3</v>
      </c>
      <c r="C1195" s="273">
        <v>19195</v>
      </c>
      <c r="D1195" s="273">
        <v>16754</v>
      </c>
      <c r="E1195" s="273">
        <v>13690</v>
      </c>
      <c r="F1195" s="264"/>
      <c r="G1195" s="264"/>
    </row>
    <row r="1196" spans="1:7" ht="14" hidden="1">
      <c r="A1196" s="22">
        <v>1</v>
      </c>
      <c r="B1196" s="25" t="s">
        <v>4</v>
      </c>
      <c r="C1196" s="274">
        <v>1020</v>
      </c>
      <c r="D1196" s="274">
        <v>859</v>
      </c>
      <c r="E1196" s="274">
        <v>671</v>
      </c>
      <c r="F1196" s="264"/>
      <c r="G1196" s="264"/>
    </row>
    <row r="1197" spans="1:7" ht="14" hidden="1">
      <c r="A1197" s="22">
        <v>2</v>
      </c>
      <c r="B1197" s="25" t="s">
        <v>1</v>
      </c>
      <c r="C1197" s="274">
        <v>1731</v>
      </c>
      <c r="D1197" s="274">
        <v>1458</v>
      </c>
      <c r="E1197" s="274">
        <v>1143</v>
      </c>
      <c r="F1197" s="264"/>
      <c r="G1197" s="264"/>
    </row>
    <row r="1198" spans="1:7" ht="14" hidden="1">
      <c r="A1198" s="22">
        <v>3</v>
      </c>
      <c r="B1198" s="25" t="s">
        <v>5</v>
      </c>
      <c r="C1198" s="274">
        <v>2444</v>
      </c>
      <c r="D1198" s="274">
        <v>2057</v>
      </c>
      <c r="E1198" s="274">
        <v>1614</v>
      </c>
      <c r="F1198" s="264"/>
      <c r="G1198" s="264"/>
    </row>
    <row r="1199" spans="1:7" hidden="1">
      <c r="A1199" s="22"/>
      <c r="B1199" s="26"/>
      <c r="C1199" s="27"/>
      <c r="D1199" s="27"/>
      <c r="E1199" s="27"/>
      <c r="F1199" s="27"/>
      <c r="G1199" s="27"/>
    </row>
    <row r="1200" spans="1:7" ht="18" hidden="1">
      <c r="A1200" s="531" t="s">
        <v>25</v>
      </c>
      <c r="B1200" s="532"/>
      <c r="C1200" s="532"/>
      <c r="D1200" s="532"/>
      <c r="E1200" s="532"/>
      <c r="F1200" s="532"/>
      <c r="G1200" s="532"/>
    </row>
    <row r="1201" spans="1:8" hidden="1">
      <c r="A1201" s="527" t="s">
        <v>0</v>
      </c>
      <c r="B1201" s="528"/>
      <c r="C1201" s="528"/>
      <c r="D1201" s="528"/>
      <c r="E1201" s="528"/>
      <c r="F1201" s="528"/>
      <c r="G1201" s="528"/>
      <c r="H1201" s="51"/>
    </row>
    <row r="1202" spans="1:8" hidden="1">
      <c r="A1202" s="22" t="s">
        <v>2</v>
      </c>
      <c r="B1202" s="23" t="s">
        <v>2</v>
      </c>
      <c r="C1202" s="60">
        <v>7500</v>
      </c>
      <c r="D1202" s="60">
        <v>10000</v>
      </c>
      <c r="E1202" s="60">
        <v>20000</v>
      </c>
      <c r="F1202" s="262"/>
      <c r="G1202" s="262"/>
    </row>
    <row r="1203" spans="1:8" hidden="1">
      <c r="A1203" s="22">
        <v>18</v>
      </c>
      <c r="B1203" s="25"/>
      <c r="C1203" s="29">
        <f t="shared" ref="C1203:G1212" si="101">+C1129*$K$2</f>
        <v>223.34666666666666</v>
      </c>
      <c r="D1203" s="29">
        <f t="shared" si="101"/>
        <v>189.93333333333334</v>
      </c>
      <c r="E1203" s="29">
        <f t="shared" si="101"/>
        <v>147.18666666666667</v>
      </c>
      <c r="F1203" s="29">
        <f t="shared" si="101"/>
        <v>0</v>
      </c>
      <c r="G1203" s="29">
        <f t="shared" si="101"/>
        <v>0</v>
      </c>
    </row>
    <row r="1204" spans="1:8" hidden="1">
      <c r="A1204" s="22">
        <v>19</v>
      </c>
      <c r="B1204" s="25"/>
      <c r="C1204" s="29">
        <f t="shared" si="101"/>
        <v>223.34666666666666</v>
      </c>
      <c r="D1204" s="29">
        <f t="shared" si="101"/>
        <v>189.93333333333334</v>
      </c>
      <c r="E1204" s="29">
        <f t="shared" si="101"/>
        <v>147.18666666666667</v>
      </c>
      <c r="F1204" s="29">
        <f t="shared" si="101"/>
        <v>0</v>
      </c>
      <c r="G1204" s="29">
        <f t="shared" si="101"/>
        <v>0</v>
      </c>
    </row>
    <row r="1205" spans="1:8" hidden="1">
      <c r="A1205" s="22">
        <v>20</v>
      </c>
      <c r="B1205" s="25"/>
      <c r="C1205" s="29">
        <f t="shared" si="101"/>
        <v>223.34666666666666</v>
      </c>
      <c r="D1205" s="29">
        <f t="shared" si="101"/>
        <v>189.93333333333334</v>
      </c>
      <c r="E1205" s="29">
        <f t="shared" si="101"/>
        <v>147.18666666666667</v>
      </c>
      <c r="F1205" s="29">
        <f t="shared" si="101"/>
        <v>0</v>
      </c>
      <c r="G1205" s="29">
        <f t="shared" si="101"/>
        <v>0</v>
      </c>
    </row>
    <row r="1206" spans="1:8" hidden="1">
      <c r="A1206" s="22">
        <v>21</v>
      </c>
      <c r="B1206" s="25"/>
      <c r="C1206" s="29">
        <f t="shared" si="101"/>
        <v>223.34666666666666</v>
      </c>
      <c r="D1206" s="29">
        <f t="shared" si="101"/>
        <v>189.93333333333334</v>
      </c>
      <c r="E1206" s="29">
        <f t="shared" si="101"/>
        <v>147.18666666666667</v>
      </c>
      <c r="F1206" s="29">
        <f t="shared" si="101"/>
        <v>0</v>
      </c>
      <c r="G1206" s="29">
        <f t="shared" si="101"/>
        <v>0</v>
      </c>
    </row>
    <row r="1207" spans="1:8" hidden="1">
      <c r="A1207" s="22">
        <v>22</v>
      </c>
      <c r="B1207" s="25"/>
      <c r="C1207" s="29">
        <f t="shared" si="101"/>
        <v>223.34666666666666</v>
      </c>
      <c r="D1207" s="29">
        <f t="shared" si="101"/>
        <v>189.93333333333334</v>
      </c>
      <c r="E1207" s="29">
        <f t="shared" si="101"/>
        <v>147.18666666666667</v>
      </c>
      <c r="F1207" s="29">
        <f t="shared" si="101"/>
        <v>0</v>
      </c>
      <c r="G1207" s="29">
        <f t="shared" si="101"/>
        <v>0</v>
      </c>
    </row>
    <row r="1208" spans="1:8" hidden="1">
      <c r="A1208" s="22">
        <v>23</v>
      </c>
      <c r="B1208" s="25"/>
      <c r="C1208" s="29">
        <f t="shared" si="101"/>
        <v>223.34666666666666</v>
      </c>
      <c r="D1208" s="29">
        <f t="shared" si="101"/>
        <v>189.93333333333334</v>
      </c>
      <c r="E1208" s="29">
        <f t="shared" si="101"/>
        <v>147.18666666666667</v>
      </c>
      <c r="F1208" s="29">
        <f t="shared" si="101"/>
        <v>0</v>
      </c>
      <c r="G1208" s="29">
        <f t="shared" si="101"/>
        <v>0</v>
      </c>
    </row>
    <row r="1209" spans="1:8" hidden="1">
      <c r="A1209" s="22">
        <v>24</v>
      </c>
      <c r="B1209" s="25"/>
      <c r="C1209" s="29">
        <f t="shared" si="101"/>
        <v>223.34666666666666</v>
      </c>
      <c r="D1209" s="29">
        <f t="shared" si="101"/>
        <v>189.93333333333334</v>
      </c>
      <c r="E1209" s="29">
        <f t="shared" si="101"/>
        <v>147.18666666666667</v>
      </c>
      <c r="F1209" s="29">
        <f t="shared" si="101"/>
        <v>0</v>
      </c>
      <c r="G1209" s="29">
        <f t="shared" si="101"/>
        <v>0</v>
      </c>
    </row>
    <row r="1210" spans="1:8" hidden="1">
      <c r="A1210" s="22">
        <v>25</v>
      </c>
      <c r="B1210" s="25"/>
      <c r="C1210" s="29">
        <f t="shared" si="101"/>
        <v>237.34666666666666</v>
      </c>
      <c r="D1210" s="29">
        <f t="shared" si="101"/>
        <v>203.18666666666667</v>
      </c>
      <c r="E1210" s="29">
        <f t="shared" si="101"/>
        <v>155.96</v>
      </c>
      <c r="F1210" s="29">
        <f t="shared" si="101"/>
        <v>0</v>
      </c>
      <c r="G1210" s="29">
        <f t="shared" si="101"/>
        <v>0</v>
      </c>
    </row>
    <row r="1211" spans="1:8" hidden="1">
      <c r="A1211" s="22">
        <v>26</v>
      </c>
      <c r="B1211" s="25"/>
      <c r="C1211" s="29">
        <f t="shared" si="101"/>
        <v>237.34666666666666</v>
      </c>
      <c r="D1211" s="29">
        <f t="shared" si="101"/>
        <v>203.18666666666667</v>
      </c>
      <c r="E1211" s="29">
        <f t="shared" si="101"/>
        <v>155.96</v>
      </c>
      <c r="F1211" s="29">
        <f t="shared" si="101"/>
        <v>0</v>
      </c>
      <c r="G1211" s="29">
        <f t="shared" si="101"/>
        <v>0</v>
      </c>
    </row>
    <row r="1212" spans="1:8" hidden="1">
      <c r="A1212" s="22">
        <v>27</v>
      </c>
      <c r="B1212" s="25"/>
      <c r="C1212" s="29">
        <f t="shared" si="101"/>
        <v>237.34666666666666</v>
      </c>
      <c r="D1212" s="29">
        <f t="shared" si="101"/>
        <v>203.18666666666667</v>
      </c>
      <c r="E1212" s="29">
        <f t="shared" si="101"/>
        <v>155.96</v>
      </c>
      <c r="F1212" s="29">
        <f t="shared" si="101"/>
        <v>0</v>
      </c>
      <c r="G1212" s="29">
        <f t="shared" si="101"/>
        <v>0</v>
      </c>
    </row>
    <row r="1213" spans="1:8" hidden="1">
      <c r="A1213" s="22">
        <v>28</v>
      </c>
      <c r="B1213" s="25"/>
      <c r="C1213" s="29">
        <f t="shared" ref="C1213:G1222" si="102">+C1139*$K$2</f>
        <v>237.34666666666666</v>
      </c>
      <c r="D1213" s="29">
        <f t="shared" si="102"/>
        <v>203.18666666666667</v>
      </c>
      <c r="E1213" s="29">
        <f t="shared" si="102"/>
        <v>155.96</v>
      </c>
      <c r="F1213" s="29">
        <f t="shared" si="102"/>
        <v>0</v>
      </c>
      <c r="G1213" s="29">
        <f t="shared" si="102"/>
        <v>0</v>
      </c>
    </row>
    <row r="1214" spans="1:8" hidden="1">
      <c r="A1214" s="22">
        <v>29</v>
      </c>
      <c r="B1214" s="25"/>
      <c r="C1214" s="29">
        <f t="shared" si="102"/>
        <v>237.34666666666666</v>
      </c>
      <c r="D1214" s="29">
        <f t="shared" si="102"/>
        <v>203.18666666666667</v>
      </c>
      <c r="E1214" s="29">
        <f t="shared" si="102"/>
        <v>155.96</v>
      </c>
      <c r="F1214" s="29">
        <f t="shared" si="102"/>
        <v>0</v>
      </c>
      <c r="G1214" s="29">
        <f t="shared" si="102"/>
        <v>0</v>
      </c>
    </row>
    <row r="1215" spans="1:8" hidden="1">
      <c r="A1215" s="22">
        <v>30</v>
      </c>
      <c r="B1215" s="25"/>
      <c r="C1215" s="29">
        <f t="shared" si="102"/>
        <v>262.36</v>
      </c>
      <c r="D1215" s="29">
        <f t="shared" si="102"/>
        <v>226.52</v>
      </c>
      <c r="E1215" s="29">
        <f t="shared" si="102"/>
        <v>172.38666666666668</v>
      </c>
      <c r="F1215" s="29">
        <f t="shared" si="102"/>
        <v>0</v>
      </c>
      <c r="G1215" s="29">
        <f t="shared" si="102"/>
        <v>0</v>
      </c>
    </row>
    <row r="1216" spans="1:8" hidden="1">
      <c r="A1216" s="22">
        <v>31</v>
      </c>
      <c r="B1216" s="25"/>
      <c r="C1216" s="29">
        <f t="shared" si="102"/>
        <v>262.36</v>
      </c>
      <c r="D1216" s="29">
        <f t="shared" si="102"/>
        <v>226.52</v>
      </c>
      <c r="E1216" s="29">
        <f t="shared" si="102"/>
        <v>172.38666666666668</v>
      </c>
      <c r="F1216" s="29">
        <f t="shared" si="102"/>
        <v>0</v>
      </c>
      <c r="G1216" s="29">
        <f t="shared" si="102"/>
        <v>0</v>
      </c>
    </row>
    <row r="1217" spans="1:7" hidden="1">
      <c r="A1217" s="22">
        <v>32</v>
      </c>
      <c r="B1217" s="25"/>
      <c r="C1217" s="29">
        <f t="shared" si="102"/>
        <v>262.36</v>
      </c>
      <c r="D1217" s="29">
        <f t="shared" si="102"/>
        <v>226.52</v>
      </c>
      <c r="E1217" s="29">
        <f t="shared" si="102"/>
        <v>172.38666666666668</v>
      </c>
      <c r="F1217" s="29">
        <f t="shared" si="102"/>
        <v>0</v>
      </c>
      <c r="G1217" s="29">
        <f t="shared" si="102"/>
        <v>0</v>
      </c>
    </row>
    <row r="1218" spans="1:7" hidden="1">
      <c r="A1218" s="22">
        <v>33</v>
      </c>
      <c r="B1218" s="25"/>
      <c r="C1218" s="29">
        <f t="shared" si="102"/>
        <v>262.36</v>
      </c>
      <c r="D1218" s="29">
        <f t="shared" si="102"/>
        <v>226.52</v>
      </c>
      <c r="E1218" s="29">
        <f t="shared" si="102"/>
        <v>172.38666666666668</v>
      </c>
      <c r="F1218" s="29">
        <f t="shared" si="102"/>
        <v>0</v>
      </c>
      <c r="G1218" s="29">
        <f t="shared" si="102"/>
        <v>0</v>
      </c>
    </row>
    <row r="1219" spans="1:7" hidden="1">
      <c r="A1219" s="22">
        <v>34</v>
      </c>
      <c r="B1219" s="25"/>
      <c r="C1219" s="29">
        <f t="shared" si="102"/>
        <v>262.36</v>
      </c>
      <c r="D1219" s="29">
        <f t="shared" si="102"/>
        <v>226.52</v>
      </c>
      <c r="E1219" s="29">
        <f t="shared" si="102"/>
        <v>172.38666666666668</v>
      </c>
      <c r="F1219" s="29">
        <f t="shared" si="102"/>
        <v>0</v>
      </c>
      <c r="G1219" s="29">
        <f t="shared" si="102"/>
        <v>0</v>
      </c>
    </row>
    <row r="1220" spans="1:7" hidden="1">
      <c r="A1220" s="22">
        <v>35</v>
      </c>
      <c r="B1220" s="25"/>
      <c r="C1220" s="29">
        <f t="shared" si="102"/>
        <v>291.01333333333332</v>
      </c>
      <c r="D1220" s="29">
        <f t="shared" si="102"/>
        <v>253.21333333333334</v>
      </c>
      <c r="E1220" s="29">
        <f t="shared" si="102"/>
        <v>191.98666666666668</v>
      </c>
      <c r="F1220" s="29">
        <f t="shared" si="102"/>
        <v>0</v>
      </c>
      <c r="G1220" s="29">
        <f t="shared" si="102"/>
        <v>0</v>
      </c>
    </row>
    <row r="1221" spans="1:7" hidden="1">
      <c r="A1221" s="22">
        <v>36</v>
      </c>
      <c r="B1221" s="25"/>
      <c r="C1221" s="29">
        <f t="shared" si="102"/>
        <v>291.01333333333332</v>
      </c>
      <c r="D1221" s="29">
        <f t="shared" si="102"/>
        <v>253.21333333333334</v>
      </c>
      <c r="E1221" s="29">
        <f t="shared" si="102"/>
        <v>191.98666666666668</v>
      </c>
      <c r="F1221" s="29">
        <f t="shared" si="102"/>
        <v>0</v>
      </c>
      <c r="G1221" s="29">
        <f t="shared" si="102"/>
        <v>0</v>
      </c>
    </row>
    <row r="1222" spans="1:7" hidden="1">
      <c r="A1222" s="22">
        <v>37</v>
      </c>
      <c r="B1222" s="25"/>
      <c r="C1222" s="29">
        <f t="shared" si="102"/>
        <v>291.01333333333332</v>
      </c>
      <c r="D1222" s="29">
        <f t="shared" si="102"/>
        <v>253.21333333333334</v>
      </c>
      <c r="E1222" s="29">
        <f t="shared" si="102"/>
        <v>191.98666666666668</v>
      </c>
      <c r="F1222" s="29">
        <f t="shared" si="102"/>
        <v>0</v>
      </c>
      <c r="G1222" s="29">
        <f t="shared" si="102"/>
        <v>0</v>
      </c>
    </row>
    <row r="1223" spans="1:7" hidden="1">
      <c r="A1223" s="22">
        <v>38</v>
      </c>
      <c r="B1223" s="25"/>
      <c r="C1223" s="29">
        <f t="shared" ref="C1223:G1232" si="103">+C1149*$K$2</f>
        <v>291.01333333333332</v>
      </c>
      <c r="D1223" s="29">
        <f t="shared" si="103"/>
        <v>253.21333333333334</v>
      </c>
      <c r="E1223" s="29">
        <f t="shared" si="103"/>
        <v>191.98666666666668</v>
      </c>
      <c r="F1223" s="29">
        <f t="shared" si="103"/>
        <v>0</v>
      </c>
      <c r="G1223" s="29">
        <f t="shared" si="103"/>
        <v>0</v>
      </c>
    </row>
    <row r="1224" spans="1:7" hidden="1">
      <c r="A1224" s="22">
        <v>39</v>
      </c>
      <c r="B1224" s="25"/>
      <c r="C1224" s="29">
        <f t="shared" si="103"/>
        <v>291.01333333333332</v>
      </c>
      <c r="D1224" s="29">
        <f t="shared" si="103"/>
        <v>253.21333333333334</v>
      </c>
      <c r="E1224" s="29">
        <f t="shared" si="103"/>
        <v>191.98666666666668</v>
      </c>
      <c r="F1224" s="29">
        <f t="shared" si="103"/>
        <v>0</v>
      </c>
      <c r="G1224" s="29">
        <f t="shared" si="103"/>
        <v>0</v>
      </c>
    </row>
    <row r="1225" spans="1:7" hidden="1">
      <c r="A1225" s="22">
        <v>40</v>
      </c>
      <c r="B1225" s="25"/>
      <c r="C1225" s="29">
        <f t="shared" si="103"/>
        <v>324.61333333333334</v>
      </c>
      <c r="D1225" s="29">
        <f t="shared" si="103"/>
        <v>284.01333333333332</v>
      </c>
      <c r="E1225" s="29">
        <f t="shared" si="103"/>
        <v>215.13333333333335</v>
      </c>
      <c r="F1225" s="29">
        <f t="shared" si="103"/>
        <v>0</v>
      </c>
      <c r="G1225" s="29">
        <f t="shared" si="103"/>
        <v>0</v>
      </c>
    </row>
    <row r="1226" spans="1:7" hidden="1">
      <c r="A1226" s="22">
        <v>41</v>
      </c>
      <c r="B1226" s="25"/>
      <c r="C1226" s="29">
        <f t="shared" si="103"/>
        <v>324.61333333333334</v>
      </c>
      <c r="D1226" s="29">
        <f t="shared" si="103"/>
        <v>284.01333333333332</v>
      </c>
      <c r="E1226" s="29">
        <f t="shared" si="103"/>
        <v>215.13333333333335</v>
      </c>
      <c r="F1226" s="29">
        <f t="shared" si="103"/>
        <v>0</v>
      </c>
      <c r="G1226" s="29">
        <f t="shared" si="103"/>
        <v>0</v>
      </c>
    </row>
    <row r="1227" spans="1:7" hidden="1">
      <c r="A1227" s="22">
        <v>42</v>
      </c>
      <c r="B1227" s="25"/>
      <c r="C1227" s="29">
        <f t="shared" si="103"/>
        <v>324.61333333333334</v>
      </c>
      <c r="D1227" s="29">
        <f t="shared" si="103"/>
        <v>284.01333333333332</v>
      </c>
      <c r="E1227" s="29">
        <f t="shared" si="103"/>
        <v>215.13333333333335</v>
      </c>
      <c r="F1227" s="29">
        <f t="shared" si="103"/>
        <v>0</v>
      </c>
      <c r="G1227" s="29">
        <f t="shared" si="103"/>
        <v>0</v>
      </c>
    </row>
    <row r="1228" spans="1:7" hidden="1">
      <c r="A1228" s="22">
        <v>43</v>
      </c>
      <c r="B1228" s="25"/>
      <c r="C1228" s="29">
        <f t="shared" si="103"/>
        <v>324.61333333333334</v>
      </c>
      <c r="D1228" s="29">
        <f t="shared" si="103"/>
        <v>284.01333333333332</v>
      </c>
      <c r="E1228" s="29">
        <f t="shared" si="103"/>
        <v>215.13333333333335</v>
      </c>
      <c r="F1228" s="29">
        <f t="shared" si="103"/>
        <v>0</v>
      </c>
      <c r="G1228" s="29">
        <f t="shared" si="103"/>
        <v>0</v>
      </c>
    </row>
    <row r="1229" spans="1:7" hidden="1">
      <c r="A1229" s="22">
        <v>44</v>
      </c>
      <c r="B1229" s="25"/>
      <c r="C1229" s="29">
        <f t="shared" si="103"/>
        <v>324.61333333333334</v>
      </c>
      <c r="D1229" s="29">
        <f t="shared" si="103"/>
        <v>284.01333333333332</v>
      </c>
      <c r="E1229" s="29">
        <f t="shared" si="103"/>
        <v>215.13333333333335</v>
      </c>
      <c r="F1229" s="29">
        <f t="shared" si="103"/>
        <v>0</v>
      </c>
      <c r="G1229" s="29">
        <f t="shared" si="103"/>
        <v>0</v>
      </c>
    </row>
    <row r="1230" spans="1:7" hidden="1">
      <c r="A1230" s="22">
        <v>45</v>
      </c>
      <c r="B1230" s="25"/>
      <c r="C1230" s="29">
        <f t="shared" si="103"/>
        <v>362.32</v>
      </c>
      <c r="D1230" s="29">
        <f t="shared" si="103"/>
        <v>317.89333333333337</v>
      </c>
      <c r="E1230" s="29">
        <f t="shared" si="103"/>
        <v>241.17333333333335</v>
      </c>
      <c r="F1230" s="29">
        <f t="shared" si="103"/>
        <v>0</v>
      </c>
      <c r="G1230" s="29">
        <f t="shared" si="103"/>
        <v>0</v>
      </c>
    </row>
    <row r="1231" spans="1:7" hidden="1">
      <c r="A1231" s="22">
        <v>46</v>
      </c>
      <c r="B1231" s="25"/>
      <c r="C1231" s="29">
        <f t="shared" si="103"/>
        <v>362.32</v>
      </c>
      <c r="D1231" s="29">
        <f t="shared" si="103"/>
        <v>317.89333333333337</v>
      </c>
      <c r="E1231" s="29">
        <f t="shared" si="103"/>
        <v>241.17333333333335</v>
      </c>
      <c r="F1231" s="29">
        <f t="shared" si="103"/>
        <v>0</v>
      </c>
      <c r="G1231" s="29">
        <f t="shared" si="103"/>
        <v>0</v>
      </c>
    </row>
    <row r="1232" spans="1:7" hidden="1">
      <c r="A1232" s="22">
        <v>47</v>
      </c>
      <c r="B1232" s="25"/>
      <c r="C1232" s="29">
        <f t="shared" si="103"/>
        <v>362.32</v>
      </c>
      <c r="D1232" s="29">
        <f t="shared" si="103"/>
        <v>317.89333333333337</v>
      </c>
      <c r="E1232" s="29">
        <f t="shared" si="103"/>
        <v>241.17333333333335</v>
      </c>
      <c r="F1232" s="29">
        <f t="shared" si="103"/>
        <v>0</v>
      </c>
      <c r="G1232" s="29">
        <f t="shared" si="103"/>
        <v>0</v>
      </c>
    </row>
    <row r="1233" spans="1:7" hidden="1">
      <c r="A1233" s="22">
        <v>48</v>
      </c>
      <c r="B1233" s="25"/>
      <c r="C1233" s="29">
        <f t="shared" ref="C1233:G1242" si="104">+C1159*$K$2</f>
        <v>362.32</v>
      </c>
      <c r="D1233" s="29">
        <f t="shared" si="104"/>
        <v>317.89333333333337</v>
      </c>
      <c r="E1233" s="29">
        <f t="shared" si="104"/>
        <v>241.17333333333335</v>
      </c>
      <c r="F1233" s="29">
        <f t="shared" si="104"/>
        <v>0</v>
      </c>
      <c r="G1233" s="29">
        <f t="shared" si="104"/>
        <v>0</v>
      </c>
    </row>
    <row r="1234" spans="1:7" hidden="1">
      <c r="A1234" s="22">
        <v>49</v>
      </c>
      <c r="B1234" s="25"/>
      <c r="C1234" s="29">
        <f t="shared" si="104"/>
        <v>362.32</v>
      </c>
      <c r="D1234" s="29">
        <f t="shared" si="104"/>
        <v>317.89333333333337</v>
      </c>
      <c r="E1234" s="29">
        <f t="shared" si="104"/>
        <v>241.17333333333335</v>
      </c>
      <c r="F1234" s="29">
        <f t="shared" si="104"/>
        <v>0</v>
      </c>
      <c r="G1234" s="29">
        <f t="shared" si="104"/>
        <v>0</v>
      </c>
    </row>
    <row r="1235" spans="1:7" hidden="1">
      <c r="A1235" s="22">
        <v>50</v>
      </c>
      <c r="B1235" s="25"/>
      <c r="C1235" s="29">
        <f t="shared" si="104"/>
        <v>404.88</v>
      </c>
      <c r="D1235" s="29">
        <f t="shared" si="104"/>
        <v>355.97333333333336</v>
      </c>
      <c r="E1235" s="29">
        <f t="shared" si="104"/>
        <v>271.04000000000002</v>
      </c>
      <c r="F1235" s="29">
        <f t="shared" si="104"/>
        <v>0</v>
      </c>
      <c r="G1235" s="29">
        <f t="shared" si="104"/>
        <v>0</v>
      </c>
    </row>
    <row r="1236" spans="1:7" hidden="1">
      <c r="A1236" s="22">
        <v>51</v>
      </c>
      <c r="B1236" s="25"/>
      <c r="C1236" s="29">
        <f t="shared" si="104"/>
        <v>404.88</v>
      </c>
      <c r="D1236" s="29">
        <f t="shared" si="104"/>
        <v>355.97333333333336</v>
      </c>
      <c r="E1236" s="29">
        <f t="shared" si="104"/>
        <v>271.04000000000002</v>
      </c>
      <c r="F1236" s="29">
        <f t="shared" si="104"/>
        <v>0</v>
      </c>
      <c r="G1236" s="29">
        <f t="shared" si="104"/>
        <v>0</v>
      </c>
    </row>
    <row r="1237" spans="1:7" hidden="1">
      <c r="A1237" s="22">
        <v>52</v>
      </c>
      <c r="B1237" s="25"/>
      <c r="C1237" s="29">
        <f t="shared" si="104"/>
        <v>404.88</v>
      </c>
      <c r="D1237" s="29">
        <f t="shared" si="104"/>
        <v>355.97333333333336</v>
      </c>
      <c r="E1237" s="29">
        <f t="shared" si="104"/>
        <v>271.04000000000002</v>
      </c>
      <c r="F1237" s="29">
        <f t="shared" si="104"/>
        <v>0</v>
      </c>
      <c r="G1237" s="29">
        <f t="shared" si="104"/>
        <v>0</v>
      </c>
    </row>
    <row r="1238" spans="1:7" hidden="1">
      <c r="A1238" s="22">
        <v>53</v>
      </c>
      <c r="B1238" s="25"/>
      <c r="C1238" s="29">
        <f t="shared" si="104"/>
        <v>404.88</v>
      </c>
      <c r="D1238" s="29">
        <f t="shared" si="104"/>
        <v>355.97333333333336</v>
      </c>
      <c r="E1238" s="29">
        <f t="shared" si="104"/>
        <v>271.04000000000002</v>
      </c>
      <c r="F1238" s="29">
        <f t="shared" si="104"/>
        <v>0</v>
      </c>
      <c r="G1238" s="29">
        <f t="shared" si="104"/>
        <v>0</v>
      </c>
    </row>
    <row r="1239" spans="1:7" hidden="1">
      <c r="A1239" s="22">
        <v>54</v>
      </c>
      <c r="B1239" s="25"/>
      <c r="C1239" s="29">
        <f t="shared" si="104"/>
        <v>404.88</v>
      </c>
      <c r="D1239" s="29">
        <f t="shared" si="104"/>
        <v>355.97333333333336</v>
      </c>
      <c r="E1239" s="29">
        <f t="shared" si="104"/>
        <v>271.04000000000002</v>
      </c>
      <c r="F1239" s="29">
        <f t="shared" si="104"/>
        <v>0</v>
      </c>
      <c r="G1239" s="29">
        <f t="shared" si="104"/>
        <v>0</v>
      </c>
    </row>
    <row r="1240" spans="1:7" hidden="1">
      <c r="A1240" s="22">
        <v>55</v>
      </c>
      <c r="B1240" s="25"/>
      <c r="C1240" s="29">
        <f t="shared" si="104"/>
        <v>451.64000000000004</v>
      </c>
      <c r="D1240" s="29">
        <f t="shared" si="104"/>
        <v>398.06666666666666</v>
      </c>
      <c r="E1240" s="29">
        <f t="shared" si="104"/>
        <v>304.17333333333335</v>
      </c>
      <c r="F1240" s="29">
        <f t="shared" si="104"/>
        <v>0</v>
      </c>
      <c r="G1240" s="29">
        <f t="shared" si="104"/>
        <v>0</v>
      </c>
    </row>
    <row r="1241" spans="1:7" hidden="1">
      <c r="A1241" s="22">
        <v>56</v>
      </c>
      <c r="B1241" s="25"/>
      <c r="C1241" s="29">
        <f t="shared" si="104"/>
        <v>451.64000000000004</v>
      </c>
      <c r="D1241" s="29">
        <f t="shared" si="104"/>
        <v>398.06666666666666</v>
      </c>
      <c r="E1241" s="29">
        <f t="shared" si="104"/>
        <v>304.17333333333335</v>
      </c>
      <c r="F1241" s="29">
        <f t="shared" si="104"/>
        <v>0</v>
      </c>
      <c r="G1241" s="29">
        <f t="shared" si="104"/>
        <v>0</v>
      </c>
    </row>
    <row r="1242" spans="1:7" hidden="1">
      <c r="A1242" s="22">
        <v>57</v>
      </c>
      <c r="B1242" s="25"/>
      <c r="C1242" s="29">
        <f t="shared" si="104"/>
        <v>451.64000000000004</v>
      </c>
      <c r="D1242" s="29">
        <f t="shared" si="104"/>
        <v>398.06666666666666</v>
      </c>
      <c r="E1242" s="29">
        <f t="shared" si="104"/>
        <v>304.17333333333335</v>
      </c>
      <c r="F1242" s="29">
        <f t="shared" si="104"/>
        <v>0</v>
      </c>
      <c r="G1242" s="29">
        <f t="shared" si="104"/>
        <v>0</v>
      </c>
    </row>
    <row r="1243" spans="1:7" hidden="1">
      <c r="A1243" s="22">
        <v>58</v>
      </c>
      <c r="B1243" s="25"/>
      <c r="C1243" s="29">
        <f t="shared" ref="C1243:G1252" si="105">+C1169*$K$2</f>
        <v>451.64000000000004</v>
      </c>
      <c r="D1243" s="29">
        <f t="shared" si="105"/>
        <v>398.06666666666666</v>
      </c>
      <c r="E1243" s="29">
        <f t="shared" si="105"/>
        <v>304.17333333333335</v>
      </c>
      <c r="F1243" s="29">
        <f t="shared" si="105"/>
        <v>0</v>
      </c>
      <c r="G1243" s="29">
        <f t="shared" si="105"/>
        <v>0</v>
      </c>
    </row>
    <row r="1244" spans="1:7" hidden="1">
      <c r="A1244" s="22">
        <v>59</v>
      </c>
      <c r="B1244" s="25"/>
      <c r="C1244" s="29">
        <f t="shared" si="105"/>
        <v>451.64000000000004</v>
      </c>
      <c r="D1244" s="29">
        <f t="shared" si="105"/>
        <v>398.06666666666666</v>
      </c>
      <c r="E1244" s="29">
        <f t="shared" si="105"/>
        <v>304.17333333333335</v>
      </c>
      <c r="F1244" s="29">
        <f t="shared" si="105"/>
        <v>0</v>
      </c>
      <c r="G1244" s="29">
        <f t="shared" si="105"/>
        <v>0</v>
      </c>
    </row>
    <row r="1245" spans="1:7" hidden="1">
      <c r="A1245" s="22">
        <v>60</v>
      </c>
      <c r="B1245" s="25"/>
      <c r="C1245" s="29">
        <f t="shared" si="105"/>
        <v>483.28000000000003</v>
      </c>
      <c r="D1245" s="29">
        <f t="shared" si="105"/>
        <v>425.88</v>
      </c>
      <c r="E1245" s="29">
        <f t="shared" si="105"/>
        <v>326.29333333333335</v>
      </c>
      <c r="F1245" s="29">
        <f t="shared" si="105"/>
        <v>0</v>
      </c>
      <c r="G1245" s="29">
        <f t="shared" si="105"/>
        <v>0</v>
      </c>
    </row>
    <row r="1246" spans="1:7" hidden="1">
      <c r="A1246" s="22">
        <v>61</v>
      </c>
      <c r="B1246" s="25"/>
      <c r="C1246" s="29">
        <f t="shared" si="105"/>
        <v>537.88</v>
      </c>
      <c r="D1246" s="29">
        <f t="shared" si="105"/>
        <v>474.41333333333336</v>
      </c>
      <c r="E1246" s="29">
        <f t="shared" si="105"/>
        <v>365.30666666666667</v>
      </c>
      <c r="F1246" s="29">
        <f t="shared" si="105"/>
        <v>0</v>
      </c>
      <c r="G1246" s="29">
        <f t="shared" si="105"/>
        <v>0</v>
      </c>
    </row>
    <row r="1247" spans="1:7" hidden="1">
      <c r="A1247" s="22">
        <v>62</v>
      </c>
      <c r="B1247" s="25"/>
      <c r="C1247" s="29">
        <f t="shared" si="105"/>
        <v>597.52</v>
      </c>
      <c r="D1247" s="29">
        <f t="shared" si="105"/>
        <v>526.96</v>
      </c>
      <c r="E1247" s="29">
        <f t="shared" si="105"/>
        <v>407.96000000000004</v>
      </c>
      <c r="F1247" s="29">
        <f t="shared" si="105"/>
        <v>0</v>
      </c>
      <c r="G1247" s="29">
        <f t="shared" si="105"/>
        <v>0</v>
      </c>
    </row>
    <row r="1248" spans="1:7" hidden="1">
      <c r="A1248" s="22">
        <v>63</v>
      </c>
      <c r="B1248" s="25"/>
      <c r="C1248" s="29">
        <f t="shared" si="105"/>
        <v>661.64</v>
      </c>
      <c r="D1248" s="29">
        <f t="shared" si="105"/>
        <v>583.33333333333337</v>
      </c>
      <c r="E1248" s="29">
        <f t="shared" si="105"/>
        <v>453.97333333333336</v>
      </c>
      <c r="F1248" s="29">
        <f t="shared" si="105"/>
        <v>0</v>
      </c>
      <c r="G1248" s="29">
        <f t="shared" si="105"/>
        <v>0</v>
      </c>
    </row>
    <row r="1249" spans="1:7" hidden="1">
      <c r="A1249" s="22">
        <v>64</v>
      </c>
      <c r="B1249" s="25"/>
      <c r="C1249" s="29">
        <f t="shared" si="105"/>
        <v>730.0533333333334</v>
      </c>
      <c r="D1249" s="29">
        <f t="shared" si="105"/>
        <v>643.62666666666667</v>
      </c>
      <c r="E1249" s="29">
        <f t="shared" si="105"/>
        <v>503.34666666666669</v>
      </c>
      <c r="F1249" s="29">
        <f t="shared" si="105"/>
        <v>0</v>
      </c>
      <c r="G1249" s="29">
        <f t="shared" si="105"/>
        <v>0</v>
      </c>
    </row>
    <row r="1250" spans="1:7" hidden="1">
      <c r="A1250" s="22">
        <v>65</v>
      </c>
      <c r="B1250" s="25"/>
      <c r="C1250" s="29">
        <f t="shared" si="105"/>
        <v>803.69333333333338</v>
      </c>
      <c r="D1250" s="29">
        <f t="shared" si="105"/>
        <v>707.65333333333342</v>
      </c>
      <c r="E1250" s="29">
        <f t="shared" si="105"/>
        <v>556.45333333333338</v>
      </c>
      <c r="F1250" s="29">
        <f t="shared" si="105"/>
        <v>0</v>
      </c>
      <c r="G1250" s="29">
        <f t="shared" si="105"/>
        <v>0</v>
      </c>
    </row>
    <row r="1251" spans="1:7" hidden="1">
      <c r="A1251" s="22">
        <v>66</v>
      </c>
      <c r="B1251" s="25"/>
      <c r="C1251" s="29">
        <f t="shared" si="105"/>
        <v>881.53333333333342</v>
      </c>
      <c r="D1251" s="29">
        <f t="shared" si="105"/>
        <v>775.69333333333338</v>
      </c>
      <c r="E1251" s="29">
        <f t="shared" si="105"/>
        <v>612.82666666666671</v>
      </c>
      <c r="F1251" s="29">
        <f t="shared" si="105"/>
        <v>0</v>
      </c>
      <c r="G1251" s="29">
        <f t="shared" si="105"/>
        <v>0</v>
      </c>
    </row>
    <row r="1252" spans="1:7" hidden="1">
      <c r="A1252" s="22">
        <v>67</v>
      </c>
      <c r="B1252" s="25"/>
      <c r="C1252" s="29">
        <f t="shared" si="105"/>
        <v>964.13333333333333</v>
      </c>
      <c r="D1252" s="29">
        <f t="shared" si="105"/>
        <v>847.74666666666667</v>
      </c>
      <c r="E1252" s="29">
        <f t="shared" si="105"/>
        <v>672.65333333333331</v>
      </c>
      <c r="F1252" s="29">
        <f t="shared" si="105"/>
        <v>0</v>
      </c>
      <c r="G1252" s="29">
        <f t="shared" si="105"/>
        <v>0</v>
      </c>
    </row>
    <row r="1253" spans="1:7" hidden="1">
      <c r="A1253" s="22">
        <v>68</v>
      </c>
      <c r="B1253" s="25"/>
      <c r="C1253" s="29">
        <f t="shared" ref="C1253:G1262" si="106">+C1179*$K$2</f>
        <v>1051.4000000000001</v>
      </c>
      <c r="D1253" s="29">
        <f t="shared" si="106"/>
        <v>923.62666666666667</v>
      </c>
      <c r="E1253" s="29">
        <f t="shared" si="106"/>
        <v>736.12</v>
      </c>
      <c r="F1253" s="29">
        <f t="shared" si="106"/>
        <v>0</v>
      </c>
      <c r="G1253" s="29">
        <f t="shared" si="106"/>
        <v>0</v>
      </c>
    </row>
    <row r="1254" spans="1:7" hidden="1">
      <c r="A1254" s="22">
        <v>69</v>
      </c>
      <c r="B1254" s="25"/>
      <c r="C1254" s="29">
        <f t="shared" si="106"/>
        <v>1143.24</v>
      </c>
      <c r="D1254" s="29">
        <f t="shared" si="106"/>
        <v>1003.3333333333334</v>
      </c>
      <c r="E1254" s="29">
        <f t="shared" si="106"/>
        <v>803.32</v>
      </c>
      <c r="F1254" s="29">
        <f t="shared" si="106"/>
        <v>0</v>
      </c>
      <c r="G1254" s="29">
        <f t="shared" si="106"/>
        <v>0</v>
      </c>
    </row>
    <row r="1255" spans="1:7" hidden="1">
      <c r="A1255" s="22">
        <v>70</v>
      </c>
      <c r="B1255" s="25"/>
      <c r="C1255" s="29">
        <f t="shared" si="106"/>
        <v>1239.7466666666667</v>
      </c>
      <c r="D1255" s="29">
        <f t="shared" si="106"/>
        <v>1086.96</v>
      </c>
      <c r="E1255" s="29">
        <f t="shared" si="106"/>
        <v>873.6</v>
      </c>
      <c r="F1255" s="29">
        <f t="shared" si="106"/>
        <v>0</v>
      </c>
      <c r="G1255" s="29">
        <f t="shared" si="106"/>
        <v>0</v>
      </c>
    </row>
    <row r="1256" spans="1:7" hidden="1">
      <c r="A1256" s="22">
        <v>71</v>
      </c>
      <c r="B1256" s="25"/>
      <c r="C1256" s="29">
        <f t="shared" si="106"/>
        <v>1340.92</v>
      </c>
      <c r="D1256" s="29">
        <f t="shared" si="106"/>
        <v>1174.6000000000001</v>
      </c>
      <c r="E1256" s="29">
        <f t="shared" si="106"/>
        <v>947.42666666666673</v>
      </c>
      <c r="F1256" s="29">
        <f t="shared" si="106"/>
        <v>0</v>
      </c>
      <c r="G1256" s="29">
        <f t="shared" si="106"/>
        <v>0</v>
      </c>
    </row>
    <row r="1257" spans="1:7" hidden="1">
      <c r="A1257" s="22">
        <v>72</v>
      </c>
      <c r="B1257" s="25"/>
      <c r="C1257" s="29">
        <f t="shared" si="106"/>
        <v>1446.48</v>
      </c>
      <c r="D1257" s="29">
        <f t="shared" si="106"/>
        <v>1266.0666666666668</v>
      </c>
      <c r="E1257" s="29">
        <f t="shared" si="106"/>
        <v>1024.8</v>
      </c>
      <c r="F1257" s="29">
        <f t="shared" si="106"/>
        <v>0</v>
      </c>
      <c r="G1257" s="29">
        <f t="shared" si="106"/>
        <v>0</v>
      </c>
    </row>
    <row r="1258" spans="1:7" hidden="1">
      <c r="A1258" s="22">
        <v>73</v>
      </c>
      <c r="B1258" s="25"/>
      <c r="C1258" s="29">
        <f t="shared" si="106"/>
        <v>1556.8933333333334</v>
      </c>
      <c r="D1258" s="29">
        <f t="shared" si="106"/>
        <v>1361.3600000000001</v>
      </c>
      <c r="E1258" s="29">
        <f t="shared" si="106"/>
        <v>1105.72</v>
      </c>
      <c r="F1258" s="29">
        <f t="shared" si="106"/>
        <v>0</v>
      </c>
      <c r="G1258" s="29">
        <f t="shared" si="106"/>
        <v>0</v>
      </c>
    </row>
    <row r="1259" spans="1:7" hidden="1">
      <c r="A1259" s="22">
        <v>74</v>
      </c>
      <c r="B1259" s="25"/>
      <c r="C1259" s="29">
        <f t="shared" si="106"/>
        <v>1671.88</v>
      </c>
      <c r="D1259" s="29">
        <f t="shared" si="106"/>
        <v>1460.6666666666667</v>
      </c>
      <c r="E1259" s="29">
        <f t="shared" si="106"/>
        <v>1190</v>
      </c>
      <c r="F1259" s="29">
        <f t="shared" si="106"/>
        <v>0</v>
      </c>
      <c r="G1259" s="29">
        <f t="shared" si="106"/>
        <v>0</v>
      </c>
    </row>
    <row r="1260" spans="1:7" hidden="1">
      <c r="A1260" s="22">
        <v>75</v>
      </c>
      <c r="B1260" s="25"/>
      <c r="C1260" s="29">
        <f t="shared" si="106"/>
        <v>1791.5333333333333</v>
      </c>
      <c r="D1260" s="29">
        <f t="shared" si="106"/>
        <v>1563.7066666666667</v>
      </c>
      <c r="E1260" s="29">
        <f t="shared" si="106"/>
        <v>1277.7333333333333</v>
      </c>
      <c r="F1260" s="29">
        <f t="shared" si="106"/>
        <v>0</v>
      </c>
      <c r="G1260" s="29">
        <f t="shared" si="106"/>
        <v>0</v>
      </c>
    </row>
    <row r="1261" spans="1:7" hidden="1">
      <c r="A1261" s="22">
        <v>76</v>
      </c>
      <c r="B1261" s="25"/>
      <c r="C1261" s="29">
        <f t="shared" si="106"/>
        <v>1791.5333333333333</v>
      </c>
      <c r="D1261" s="29">
        <f t="shared" si="106"/>
        <v>1563.7066666666667</v>
      </c>
      <c r="E1261" s="29">
        <f t="shared" si="106"/>
        <v>1277.7333333333333</v>
      </c>
      <c r="F1261" s="29">
        <f t="shared" si="106"/>
        <v>0</v>
      </c>
      <c r="G1261" s="29">
        <f t="shared" si="106"/>
        <v>0</v>
      </c>
    </row>
    <row r="1262" spans="1:7" hidden="1">
      <c r="A1262" s="22">
        <v>77</v>
      </c>
      <c r="B1262" s="25"/>
      <c r="C1262" s="29">
        <f t="shared" si="106"/>
        <v>1791.5333333333333</v>
      </c>
      <c r="D1262" s="29">
        <f t="shared" si="106"/>
        <v>1563.7066666666667</v>
      </c>
      <c r="E1262" s="29">
        <f t="shared" si="106"/>
        <v>1277.7333333333333</v>
      </c>
      <c r="F1262" s="29">
        <f t="shared" si="106"/>
        <v>0</v>
      </c>
      <c r="G1262" s="29">
        <f t="shared" si="106"/>
        <v>0</v>
      </c>
    </row>
    <row r="1263" spans="1:7" hidden="1">
      <c r="A1263" s="22">
        <v>78</v>
      </c>
      <c r="B1263" s="25"/>
      <c r="C1263" s="29">
        <f t="shared" ref="C1263:G1264" si="107">+C1189*$K$2</f>
        <v>1791.5333333333333</v>
      </c>
      <c r="D1263" s="29">
        <f t="shared" si="107"/>
        <v>1563.7066666666667</v>
      </c>
      <c r="E1263" s="29">
        <f t="shared" si="107"/>
        <v>1277.7333333333333</v>
      </c>
      <c r="F1263" s="29">
        <f t="shared" si="107"/>
        <v>0</v>
      </c>
      <c r="G1263" s="29">
        <f t="shared" si="107"/>
        <v>0</v>
      </c>
    </row>
    <row r="1264" spans="1:7" hidden="1">
      <c r="A1264" s="22">
        <v>79</v>
      </c>
      <c r="B1264" s="25"/>
      <c r="C1264" s="29">
        <f t="shared" si="107"/>
        <v>1791.5333333333333</v>
      </c>
      <c r="D1264" s="29">
        <f t="shared" si="107"/>
        <v>1563.7066666666667</v>
      </c>
      <c r="E1264" s="29">
        <f t="shared" si="107"/>
        <v>1277.7333333333333</v>
      </c>
      <c r="F1264" s="29">
        <f t="shared" si="107"/>
        <v>0</v>
      </c>
      <c r="G1264" s="29">
        <f t="shared" si="107"/>
        <v>0</v>
      </c>
    </row>
    <row r="1265" spans="1:8" hidden="1">
      <c r="A1265" s="22">
        <v>80</v>
      </c>
      <c r="B1265" s="25"/>
      <c r="C1265" s="29">
        <f t="shared" ref="C1265:E1272" si="108">+C1191*$K$2</f>
        <v>1791.5333333333333</v>
      </c>
      <c r="D1265" s="29">
        <f t="shared" si="108"/>
        <v>1563.7066666666667</v>
      </c>
      <c r="E1265" s="29">
        <f t="shared" si="108"/>
        <v>1277.7333333333333</v>
      </c>
      <c r="F1265" s="29"/>
      <c r="G1265" s="29"/>
    </row>
    <row r="1266" spans="1:8" hidden="1">
      <c r="A1266" s="22">
        <v>81</v>
      </c>
      <c r="B1266" s="25"/>
      <c r="C1266" s="29">
        <f t="shared" si="108"/>
        <v>1791.5333333333333</v>
      </c>
      <c r="D1266" s="29">
        <f t="shared" si="108"/>
        <v>1563.7066666666667</v>
      </c>
      <c r="E1266" s="29">
        <f t="shared" si="108"/>
        <v>1277.7333333333333</v>
      </c>
      <c r="F1266" s="29"/>
      <c r="G1266" s="29"/>
    </row>
    <row r="1267" spans="1:8" hidden="1">
      <c r="A1267" s="22">
        <v>82</v>
      </c>
      <c r="B1267" s="25"/>
      <c r="C1267" s="29">
        <f t="shared" si="108"/>
        <v>1791.5333333333333</v>
      </c>
      <c r="D1267" s="29">
        <f t="shared" si="108"/>
        <v>1563.7066666666667</v>
      </c>
      <c r="E1267" s="29">
        <f t="shared" si="108"/>
        <v>1277.7333333333333</v>
      </c>
      <c r="F1267" s="29"/>
      <c r="G1267" s="29"/>
    </row>
    <row r="1268" spans="1:8" hidden="1">
      <c r="A1268" s="22">
        <v>83</v>
      </c>
      <c r="B1268" s="25"/>
      <c r="C1268" s="29">
        <f t="shared" si="108"/>
        <v>1791.5333333333333</v>
      </c>
      <c r="D1268" s="29">
        <f t="shared" si="108"/>
        <v>1563.7066666666667</v>
      </c>
      <c r="E1268" s="29">
        <f t="shared" si="108"/>
        <v>1277.7333333333333</v>
      </c>
      <c r="F1268" s="29"/>
      <c r="G1268" s="29"/>
    </row>
    <row r="1269" spans="1:8" hidden="1">
      <c r="A1269" s="22">
        <v>84</v>
      </c>
      <c r="B1269" s="25" t="s">
        <v>3</v>
      </c>
      <c r="C1269" s="29">
        <f t="shared" si="108"/>
        <v>1791.5333333333333</v>
      </c>
      <c r="D1269" s="29">
        <f t="shared" si="108"/>
        <v>1563.7066666666667</v>
      </c>
      <c r="E1269" s="29">
        <f t="shared" si="108"/>
        <v>1277.7333333333333</v>
      </c>
      <c r="F1269" s="29">
        <f t="shared" ref="F1269:G1272" si="109">+F1195*$K$2</f>
        <v>0</v>
      </c>
      <c r="G1269" s="29">
        <f t="shared" si="109"/>
        <v>0</v>
      </c>
    </row>
    <row r="1270" spans="1:8" hidden="1">
      <c r="A1270" s="22">
        <v>1</v>
      </c>
      <c r="B1270" s="25" t="s">
        <v>4</v>
      </c>
      <c r="C1270" s="29">
        <f t="shared" si="108"/>
        <v>95.2</v>
      </c>
      <c r="D1270" s="29">
        <f t="shared" si="108"/>
        <v>80.173333333333332</v>
      </c>
      <c r="E1270" s="29">
        <f t="shared" si="108"/>
        <v>62.626666666666672</v>
      </c>
      <c r="F1270" s="29">
        <f t="shared" si="109"/>
        <v>0</v>
      </c>
      <c r="G1270" s="29">
        <f t="shared" si="109"/>
        <v>0</v>
      </c>
    </row>
    <row r="1271" spans="1:8" hidden="1">
      <c r="A1271" s="22">
        <v>2</v>
      </c>
      <c r="B1271" s="25" t="s">
        <v>1</v>
      </c>
      <c r="C1271" s="29">
        <f t="shared" si="108"/>
        <v>161.56</v>
      </c>
      <c r="D1271" s="29">
        <f t="shared" si="108"/>
        <v>136.08000000000001</v>
      </c>
      <c r="E1271" s="29">
        <f t="shared" si="108"/>
        <v>106.68</v>
      </c>
      <c r="F1271" s="29">
        <f t="shared" si="109"/>
        <v>0</v>
      </c>
      <c r="G1271" s="29">
        <f t="shared" si="109"/>
        <v>0</v>
      </c>
    </row>
    <row r="1272" spans="1:8" hidden="1">
      <c r="A1272" s="22">
        <v>3</v>
      </c>
      <c r="B1272" s="25" t="s">
        <v>5</v>
      </c>
      <c r="C1272" s="29">
        <f t="shared" si="108"/>
        <v>228.10666666666668</v>
      </c>
      <c r="D1272" s="29">
        <f t="shared" si="108"/>
        <v>191.98666666666668</v>
      </c>
      <c r="E1272" s="29">
        <f t="shared" si="108"/>
        <v>150.64000000000001</v>
      </c>
      <c r="F1272" s="29">
        <f t="shared" si="109"/>
        <v>0</v>
      </c>
      <c r="G1272" s="29">
        <f t="shared" si="109"/>
        <v>0</v>
      </c>
    </row>
    <row r="1273" spans="1:8" ht="14" hidden="1" thickBot="1"/>
    <row r="1274" spans="1:8" ht="18" hidden="1">
      <c r="A1274" s="524" t="s">
        <v>24</v>
      </c>
      <c r="B1274" s="525"/>
      <c r="C1274" s="525"/>
      <c r="D1274" s="525"/>
      <c r="E1274" s="525"/>
      <c r="F1274" s="525"/>
      <c r="G1274" s="526"/>
    </row>
    <row r="1275" spans="1:8" ht="18" hidden="1">
      <c r="A1275" s="518" t="s">
        <v>12</v>
      </c>
      <c r="B1275" s="519"/>
      <c r="C1275" s="519"/>
      <c r="D1275" s="519"/>
      <c r="E1275" s="519"/>
      <c r="F1275" s="519"/>
      <c r="G1275" s="520"/>
    </row>
    <row r="1276" spans="1:8" hidden="1">
      <c r="A1276" s="521" t="s">
        <v>0</v>
      </c>
      <c r="B1276" s="522"/>
      <c r="C1276" s="522"/>
      <c r="D1276" s="522"/>
      <c r="E1276" s="522"/>
      <c r="F1276" s="522"/>
      <c r="G1276" s="523"/>
      <c r="H1276" s="51"/>
    </row>
    <row r="1277" spans="1:8" hidden="1">
      <c r="A1277" s="43" t="s">
        <v>2</v>
      </c>
      <c r="B1277" s="44" t="s">
        <v>2</v>
      </c>
      <c r="C1277" s="60">
        <v>7500</v>
      </c>
      <c r="D1277" s="60">
        <v>10000</v>
      </c>
      <c r="E1277" s="60">
        <v>20000</v>
      </c>
      <c r="F1277" s="262"/>
      <c r="G1277" s="262"/>
    </row>
    <row r="1278" spans="1:8" ht="14" hidden="1">
      <c r="A1278" s="43">
        <v>18</v>
      </c>
      <c r="B1278" s="44"/>
      <c r="C1278" s="50">
        <f t="shared" ref="C1278:F1297" si="110">+C1129*$K$3</f>
        <v>658.07500000000005</v>
      </c>
      <c r="D1278" s="50">
        <f t="shared" si="110"/>
        <v>559.625</v>
      </c>
      <c r="E1278" s="50">
        <f t="shared" si="110"/>
        <v>433.67500000000001</v>
      </c>
      <c r="F1278" s="50">
        <f t="shared" si="110"/>
        <v>0</v>
      </c>
      <c r="G1278" s="50">
        <f t="shared" ref="G1278:G1309" si="111">+G604*$K$3</f>
        <v>0</v>
      </c>
    </row>
    <row r="1279" spans="1:8" ht="14" hidden="1">
      <c r="A1279" s="43">
        <v>19</v>
      </c>
      <c r="B1279" s="44"/>
      <c r="C1279" s="50">
        <f t="shared" si="110"/>
        <v>658.07500000000005</v>
      </c>
      <c r="D1279" s="50">
        <f t="shared" si="110"/>
        <v>559.625</v>
      </c>
      <c r="E1279" s="50">
        <f t="shared" si="110"/>
        <v>433.67500000000001</v>
      </c>
      <c r="F1279" s="50">
        <f t="shared" si="110"/>
        <v>0</v>
      </c>
      <c r="G1279" s="50">
        <f t="shared" si="111"/>
        <v>0</v>
      </c>
    </row>
    <row r="1280" spans="1:8" ht="14" hidden="1">
      <c r="A1280" s="43">
        <v>20</v>
      </c>
      <c r="B1280" s="44"/>
      <c r="C1280" s="50">
        <f t="shared" si="110"/>
        <v>658.07500000000005</v>
      </c>
      <c r="D1280" s="50">
        <f t="shared" si="110"/>
        <v>559.625</v>
      </c>
      <c r="E1280" s="50">
        <f t="shared" si="110"/>
        <v>433.67500000000001</v>
      </c>
      <c r="F1280" s="50">
        <f t="shared" si="110"/>
        <v>0</v>
      </c>
      <c r="G1280" s="50">
        <f t="shared" si="111"/>
        <v>0</v>
      </c>
    </row>
    <row r="1281" spans="1:7" ht="14" hidden="1">
      <c r="A1281" s="43">
        <v>21</v>
      </c>
      <c r="B1281" s="44"/>
      <c r="C1281" s="50">
        <f t="shared" si="110"/>
        <v>658.07500000000005</v>
      </c>
      <c r="D1281" s="50">
        <f t="shared" si="110"/>
        <v>559.625</v>
      </c>
      <c r="E1281" s="50">
        <f t="shared" si="110"/>
        <v>433.67500000000001</v>
      </c>
      <c r="F1281" s="50">
        <f t="shared" si="110"/>
        <v>0</v>
      </c>
      <c r="G1281" s="50">
        <f t="shared" si="111"/>
        <v>0</v>
      </c>
    </row>
    <row r="1282" spans="1:7" ht="14" hidden="1">
      <c r="A1282" s="43">
        <v>22</v>
      </c>
      <c r="B1282" s="44"/>
      <c r="C1282" s="50">
        <f t="shared" si="110"/>
        <v>658.07500000000005</v>
      </c>
      <c r="D1282" s="50">
        <f t="shared" si="110"/>
        <v>559.625</v>
      </c>
      <c r="E1282" s="50">
        <f t="shared" si="110"/>
        <v>433.67500000000001</v>
      </c>
      <c r="F1282" s="50">
        <f t="shared" si="110"/>
        <v>0</v>
      </c>
      <c r="G1282" s="50">
        <f t="shared" si="111"/>
        <v>0</v>
      </c>
    </row>
    <row r="1283" spans="1:7" ht="14" hidden="1">
      <c r="A1283" s="43">
        <v>23</v>
      </c>
      <c r="B1283" s="44"/>
      <c r="C1283" s="50">
        <f t="shared" si="110"/>
        <v>658.07500000000005</v>
      </c>
      <c r="D1283" s="50">
        <f t="shared" si="110"/>
        <v>559.625</v>
      </c>
      <c r="E1283" s="50">
        <f t="shared" si="110"/>
        <v>433.67500000000001</v>
      </c>
      <c r="F1283" s="50">
        <f t="shared" si="110"/>
        <v>0</v>
      </c>
      <c r="G1283" s="50">
        <f t="shared" si="111"/>
        <v>0</v>
      </c>
    </row>
    <row r="1284" spans="1:7" ht="14" hidden="1">
      <c r="A1284" s="43">
        <v>24</v>
      </c>
      <c r="B1284" s="44"/>
      <c r="C1284" s="50">
        <f t="shared" si="110"/>
        <v>658.07500000000005</v>
      </c>
      <c r="D1284" s="50">
        <f t="shared" si="110"/>
        <v>559.625</v>
      </c>
      <c r="E1284" s="50">
        <f t="shared" si="110"/>
        <v>433.67500000000001</v>
      </c>
      <c r="F1284" s="50">
        <f t="shared" si="110"/>
        <v>0</v>
      </c>
      <c r="G1284" s="50">
        <f t="shared" si="111"/>
        <v>0</v>
      </c>
    </row>
    <row r="1285" spans="1:7" ht="14" hidden="1">
      <c r="A1285" s="43">
        <v>25</v>
      </c>
      <c r="B1285" s="44"/>
      <c r="C1285" s="50">
        <f t="shared" si="110"/>
        <v>699.32500000000005</v>
      </c>
      <c r="D1285" s="50">
        <f t="shared" si="110"/>
        <v>598.67500000000007</v>
      </c>
      <c r="E1285" s="50">
        <f t="shared" si="110"/>
        <v>459.52500000000003</v>
      </c>
      <c r="F1285" s="50">
        <f t="shared" si="110"/>
        <v>0</v>
      </c>
      <c r="G1285" s="50">
        <f t="shared" si="111"/>
        <v>0</v>
      </c>
    </row>
    <row r="1286" spans="1:7" ht="14" hidden="1">
      <c r="A1286" s="43">
        <v>26</v>
      </c>
      <c r="B1286" s="44"/>
      <c r="C1286" s="50">
        <f t="shared" si="110"/>
        <v>699.32500000000005</v>
      </c>
      <c r="D1286" s="50">
        <f t="shared" si="110"/>
        <v>598.67500000000007</v>
      </c>
      <c r="E1286" s="50">
        <f t="shared" si="110"/>
        <v>459.52500000000003</v>
      </c>
      <c r="F1286" s="50">
        <f t="shared" si="110"/>
        <v>0</v>
      </c>
      <c r="G1286" s="50">
        <f t="shared" si="111"/>
        <v>0</v>
      </c>
    </row>
    <row r="1287" spans="1:7" ht="14" hidden="1">
      <c r="A1287" s="43">
        <v>27</v>
      </c>
      <c r="B1287" s="44"/>
      <c r="C1287" s="50">
        <f t="shared" si="110"/>
        <v>699.32500000000005</v>
      </c>
      <c r="D1287" s="50">
        <f t="shared" si="110"/>
        <v>598.67500000000007</v>
      </c>
      <c r="E1287" s="50">
        <f t="shared" si="110"/>
        <v>459.52500000000003</v>
      </c>
      <c r="F1287" s="50">
        <f t="shared" si="110"/>
        <v>0</v>
      </c>
      <c r="G1287" s="50">
        <f t="shared" si="111"/>
        <v>0</v>
      </c>
    </row>
    <row r="1288" spans="1:7" ht="14" hidden="1">
      <c r="A1288" s="43">
        <v>28</v>
      </c>
      <c r="B1288" s="44"/>
      <c r="C1288" s="50">
        <f t="shared" si="110"/>
        <v>699.32500000000005</v>
      </c>
      <c r="D1288" s="50">
        <f t="shared" si="110"/>
        <v>598.67500000000007</v>
      </c>
      <c r="E1288" s="50">
        <f t="shared" si="110"/>
        <v>459.52500000000003</v>
      </c>
      <c r="F1288" s="50">
        <f t="shared" si="110"/>
        <v>0</v>
      </c>
      <c r="G1288" s="50">
        <f t="shared" si="111"/>
        <v>0</v>
      </c>
    </row>
    <row r="1289" spans="1:7" ht="14" hidden="1">
      <c r="A1289" s="43">
        <v>29</v>
      </c>
      <c r="B1289" s="44"/>
      <c r="C1289" s="50">
        <f t="shared" si="110"/>
        <v>699.32500000000005</v>
      </c>
      <c r="D1289" s="50">
        <f t="shared" si="110"/>
        <v>598.67500000000007</v>
      </c>
      <c r="E1289" s="50">
        <f t="shared" si="110"/>
        <v>459.52500000000003</v>
      </c>
      <c r="F1289" s="50">
        <f t="shared" si="110"/>
        <v>0</v>
      </c>
      <c r="G1289" s="50">
        <f t="shared" si="111"/>
        <v>0</v>
      </c>
    </row>
    <row r="1290" spans="1:7" ht="14" hidden="1">
      <c r="A1290" s="43">
        <v>30</v>
      </c>
      <c r="B1290" s="44"/>
      <c r="C1290" s="50">
        <f t="shared" si="110"/>
        <v>773.02500000000009</v>
      </c>
      <c r="D1290" s="50">
        <f t="shared" si="110"/>
        <v>667.42500000000007</v>
      </c>
      <c r="E1290" s="50">
        <f t="shared" si="110"/>
        <v>507.92500000000007</v>
      </c>
      <c r="F1290" s="50">
        <f t="shared" si="110"/>
        <v>0</v>
      </c>
      <c r="G1290" s="50">
        <f t="shared" si="111"/>
        <v>0</v>
      </c>
    </row>
    <row r="1291" spans="1:7" ht="14" hidden="1">
      <c r="A1291" s="43">
        <v>31</v>
      </c>
      <c r="B1291" s="44"/>
      <c r="C1291" s="50">
        <f t="shared" si="110"/>
        <v>773.02500000000009</v>
      </c>
      <c r="D1291" s="50">
        <f t="shared" si="110"/>
        <v>667.42500000000007</v>
      </c>
      <c r="E1291" s="50">
        <f t="shared" si="110"/>
        <v>507.92500000000007</v>
      </c>
      <c r="F1291" s="50">
        <f t="shared" si="110"/>
        <v>0</v>
      </c>
      <c r="G1291" s="50">
        <f t="shared" si="111"/>
        <v>0</v>
      </c>
    </row>
    <row r="1292" spans="1:7" ht="14" hidden="1">
      <c r="A1292" s="43">
        <v>32</v>
      </c>
      <c r="B1292" s="44"/>
      <c r="C1292" s="50">
        <f t="shared" si="110"/>
        <v>773.02500000000009</v>
      </c>
      <c r="D1292" s="50">
        <f t="shared" si="110"/>
        <v>667.42500000000007</v>
      </c>
      <c r="E1292" s="50">
        <f t="shared" si="110"/>
        <v>507.92500000000007</v>
      </c>
      <c r="F1292" s="50">
        <f t="shared" si="110"/>
        <v>0</v>
      </c>
      <c r="G1292" s="50">
        <f t="shared" si="111"/>
        <v>0</v>
      </c>
    </row>
    <row r="1293" spans="1:7" ht="14" hidden="1">
      <c r="A1293" s="43">
        <v>33</v>
      </c>
      <c r="B1293" s="44"/>
      <c r="C1293" s="50">
        <f t="shared" si="110"/>
        <v>773.02500000000009</v>
      </c>
      <c r="D1293" s="50">
        <f t="shared" si="110"/>
        <v>667.42500000000007</v>
      </c>
      <c r="E1293" s="50">
        <f t="shared" si="110"/>
        <v>507.92500000000007</v>
      </c>
      <c r="F1293" s="50">
        <f t="shared" si="110"/>
        <v>0</v>
      </c>
      <c r="G1293" s="50">
        <f t="shared" si="111"/>
        <v>0</v>
      </c>
    </row>
    <row r="1294" spans="1:7" ht="14" hidden="1">
      <c r="A1294" s="43">
        <v>34</v>
      </c>
      <c r="B1294" s="44"/>
      <c r="C1294" s="50">
        <f t="shared" si="110"/>
        <v>773.02500000000009</v>
      </c>
      <c r="D1294" s="50">
        <f t="shared" si="110"/>
        <v>667.42500000000007</v>
      </c>
      <c r="E1294" s="50">
        <f t="shared" si="110"/>
        <v>507.92500000000007</v>
      </c>
      <c r="F1294" s="50">
        <f t="shared" si="110"/>
        <v>0</v>
      </c>
      <c r="G1294" s="50">
        <f t="shared" si="111"/>
        <v>0</v>
      </c>
    </row>
    <row r="1295" spans="1:7" ht="14" hidden="1">
      <c r="A1295" s="43">
        <v>35</v>
      </c>
      <c r="B1295" s="44"/>
      <c r="C1295" s="50">
        <f t="shared" si="110"/>
        <v>857.45</v>
      </c>
      <c r="D1295" s="50">
        <f t="shared" si="110"/>
        <v>746.07500000000005</v>
      </c>
      <c r="E1295" s="50">
        <f t="shared" si="110"/>
        <v>565.67500000000007</v>
      </c>
      <c r="F1295" s="50">
        <f t="shared" si="110"/>
        <v>0</v>
      </c>
      <c r="G1295" s="50">
        <f t="shared" si="111"/>
        <v>0</v>
      </c>
    </row>
    <row r="1296" spans="1:7" ht="14" hidden="1">
      <c r="A1296" s="43">
        <v>36</v>
      </c>
      <c r="B1296" s="44"/>
      <c r="C1296" s="50">
        <f t="shared" si="110"/>
        <v>857.45</v>
      </c>
      <c r="D1296" s="50">
        <f t="shared" si="110"/>
        <v>746.07500000000005</v>
      </c>
      <c r="E1296" s="50">
        <f t="shared" si="110"/>
        <v>565.67500000000007</v>
      </c>
      <c r="F1296" s="50">
        <f t="shared" si="110"/>
        <v>0</v>
      </c>
      <c r="G1296" s="50">
        <f t="shared" si="111"/>
        <v>0</v>
      </c>
    </row>
    <row r="1297" spans="1:7" ht="14" hidden="1">
      <c r="A1297" s="43">
        <v>37</v>
      </c>
      <c r="B1297" s="44"/>
      <c r="C1297" s="50">
        <f t="shared" si="110"/>
        <v>857.45</v>
      </c>
      <c r="D1297" s="50">
        <f t="shared" si="110"/>
        <v>746.07500000000005</v>
      </c>
      <c r="E1297" s="50">
        <f t="shared" si="110"/>
        <v>565.67500000000007</v>
      </c>
      <c r="F1297" s="50">
        <f t="shared" si="110"/>
        <v>0</v>
      </c>
      <c r="G1297" s="50">
        <f t="shared" si="111"/>
        <v>0</v>
      </c>
    </row>
    <row r="1298" spans="1:7" ht="14" hidden="1">
      <c r="A1298" s="43">
        <v>38</v>
      </c>
      <c r="B1298" s="44"/>
      <c r="C1298" s="50">
        <f t="shared" ref="C1298:F1317" si="112">+C1149*$K$3</f>
        <v>857.45</v>
      </c>
      <c r="D1298" s="50">
        <f t="shared" si="112"/>
        <v>746.07500000000005</v>
      </c>
      <c r="E1298" s="50">
        <f t="shared" si="112"/>
        <v>565.67500000000007</v>
      </c>
      <c r="F1298" s="50">
        <f t="shared" si="112"/>
        <v>0</v>
      </c>
      <c r="G1298" s="50">
        <f t="shared" si="111"/>
        <v>0</v>
      </c>
    </row>
    <row r="1299" spans="1:7" ht="14" hidden="1">
      <c r="A1299" s="43">
        <v>39</v>
      </c>
      <c r="B1299" s="44"/>
      <c r="C1299" s="50">
        <f t="shared" si="112"/>
        <v>857.45</v>
      </c>
      <c r="D1299" s="50">
        <f t="shared" si="112"/>
        <v>746.07500000000005</v>
      </c>
      <c r="E1299" s="50">
        <f t="shared" si="112"/>
        <v>565.67500000000007</v>
      </c>
      <c r="F1299" s="50">
        <f t="shared" si="112"/>
        <v>0</v>
      </c>
      <c r="G1299" s="50">
        <f t="shared" si="111"/>
        <v>0</v>
      </c>
    </row>
    <row r="1300" spans="1:7" ht="14" hidden="1">
      <c r="A1300" s="43">
        <v>40</v>
      </c>
      <c r="B1300" s="44"/>
      <c r="C1300" s="50">
        <f t="shared" si="112"/>
        <v>956.45</v>
      </c>
      <c r="D1300" s="50">
        <f t="shared" si="112"/>
        <v>836.82500000000005</v>
      </c>
      <c r="E1300" s="50">
        <f t="shared" si="112"/>
        <v>633.875</v>
      </c>
      <c r="F1300" s="50">
        <f t="shared" si="112"/>
        <v>0</v>
      </c>
      <c r="G1300" s="50">
        <f t="shared" si="111"/>
        <v>0</v>
      </c>
    </row>
    <row r="1301" spans="1:7" ht="14" hidden="1">
      <c r="A1301" s="43">
        <v>41</v>
      </c>
      <c r="B1301" s="44"/>
      <c r="C1301" s="50">
        <f t="shared" si="112"/>
        <v>956.45</v>
      </c>
      <c r="D1301" s="50">
        <f t="shared" si="112"/>
        <v>836.82500000000005</v>
      </c>
      <c r="E1301" s="50">
        <f t="shared" si="112"/>
        <v>633.875</v>
      </c>
      <c r="F1301" s="50">
        <f t="shared" si="112"/>
        <v>0</v>
      </c>
      <c r="G1301" s="50">
        <f t="shared" si="111"/>
        <v>0</v>
      </c>
    </row>
    <row r="1302" spans="1:7" ht="14" hidden="1">
      <c r="A1302" s="43">
        <v>42</v>
      </c>
      <c r="B1302" s="44"/>
      <c r="C1302" s="50">
        <f t="shared" si="112"/>
        <v>956.45</v>
      </c>
      <c r="D1302" s="50">
        <f t="shared" si="112"/>
        <v>836.82500000000005</v>
      </c>
      <c r="E1302" s="50">
        <f t="shared" si="112"/>
        <v>633.875</v>
      </c>
      <c r="F1302" s="50">
        <f t="shared" si="112"/>
        <v>0</v>
      </c>
      <c r="G1302" s="50">
        <f t="shared" si="111"/>
        <v>0</v>
      </c>
    </row>
    <row r="1303" spans="1:7" ht="14" hidden="1">
      <c r="A1303" s="43">
        <v>43</v>
      </c>
      <c r="B1303" s="44"/>
      <c r="C1303" s="50">
        <f t="shared" si="112"/>
        <v>956.45</v>
      </c>
      <c r="D1303" s="50">
        <f t="shared" si="112"/>
        <v>836.82500000000005</v>
      </c>
      <c r="E1303" s="50">
        <f t="shared" si="112"/>
        <v>633.875</v>
      </c>
      <c r="F1303" s="50">
        <f t="shared" si="112"/>
        <v>0</v>
      </c>
      <c r="G1303" s="50">
        <f t="shared" si="111"/>
        <v>0</v>
      </c>
    </row>
    <row r="1304" spans="1:7" ht="14" hidden="1">
      <c r="A1304" s="43">
        <v>44</v>
      </c>
      <c r="B1304" s="44"/>
      <c r="C1304" s="50">
        <f t="shared" si="112"/>
        <v>956.45</v>
      </c>
      <c r="D1304" s="50">
        <f t="shared" si="112"/>
        <v>836.82500000000005</v>
      </c>
      <c r="E1304" s="50">
        <f t="shared" si="112"/>
        <v>633.875</v>
      </c>
      <c r="F1304" s="50">
        <f t="shared" si="112"/>
        <v>0</v>
      </c>
      <c r="G1304" s="50">
        <f t="shared" si="111"/>
        <v>0</v>
      </c>
    </row>
    <row r="1305" spans="1:7" ht="14" hidden="1">
      <c r="A1305" s="43">
        <v>45</v>
      </c>
      <c r="B1305" s="44"/>
      <c r="C1305" s="50">
        <f t="shared" si="112"/>
        <v>1067.5500000000002</v>
      </c>
      <c r="D1305" s="50">
        <f t="shared" si="112"/>
        <v>936.65000000000009</v>
      </c>
      <c r="E1305" s="50">
        <f t="shared" si="112"/>
        <v>710.6</v>
      </c>
      <c r="F1305" s="50">
        <f t="shared" si="112"/>
        <v>0</v>
      </c>
      <c r="G1305" s="50">
        <f t="shared" si="111"/>
        <v>0</v>
      </c>
    </row>
    <row r="1306" spans="1:7" ht="14" hidden="1">
      <c r="A1306" s="43">
        <v>46</v>
      </c>
      <c r="B1306" s="44"/>
      <c r="C1306" s="50">
        <f t="shared" si="112"/>
        <v>1067.5500000000002</v>
      </c>
      <c r="D1306" s="50">
        <f t="shared" si="112"/>
        <v>936.65000000000009</v>
      </c>
      <c r="E1306" s="50">
        <f t="shared" si="112"/>
        <v>710.6</v>
      </c>
      <c r="F1306" s="50">
        <f t="shared" si="112"/>
        <v>0</v>
      </c>
      <c r="G1306" s="50">
        <f t="shared" si="111"/>
        <v>0</v>
      </c>
    </row>
    <row r="1307" spans="1:7" ht="14" hidden="1">
      <c r="A1307" s="43">
        <v>47</v>
      </c>
      <c r="B1307" s="44"/>
      <c r="C1307" s="50">
        <f t="shared" si="112"/>
        <v>1067.5500000000002</v>
      </c>
      <c r="D1307" s="50">
        <f t="shared" si="112"/>
        <v>936.65000000000009</v>
      </c>
      <c r="E1307" s="50">
        <f t="shared" si="112"/>
        <v>710.6</v>
      </c>
      <c r="F1307" s="50">
        <f t="shared" si="112"/>
        <v>0</v>
      </c>
      <c r="G1307" s="50">
        <f t="shared" si="111"/>
        <v>0</v>
      </c>
    </row>
    <row r="1308" spans="1:7" ht="14" hidden="1">
      <c r="A1308" s="43">
        <v>48</v>
      </c>
      <c r="B1308" s="44"/>
      <c r="C1308" s="50">
        <f t="shared" si="112"/>
        <v>1067.5500000000002</v>
      </c>
      <c r="D1308" s="50">
        <f t="shared" si="112"/>
        <v>936.65000000000009</v>
      </c>
      <c r="E1308" s="50">
        <f t="shared" si="112"/>
        <v>710.6</v>
      </c>
      <c r="F1308" s="50">
        <f t="shared" si="112"/>
        <v>0</v>
      </c>
      <c r="G1308" s="50">
        <f t="shared" si="111"/>
        <v>0</v>
      </c>
    </row>
    <row r="1309" spans="1:7" ht="14" hidden="1">
      <c r="A1309" s="43">
        <v>49</v>
      </c>
      <c r="B1309" s="44"/>
      <c r="C1309" s="50">
        <f t="shared" si="112"/>
        <v>1067.5500000000002</v>
      </c>
      <c r="D1309" s="50">
        <f t="shared" si="112"/>
        <v>936.65000000000009</v>
      </c>
      <c r="E1309" s="50">
        <f t="shared" si="112"/>
        <v>710.6</v>
      </c>
      <c r="F1309" s="50">
        <f t="shared" si="112"/>
        <v>0</v>
      </c>
      <c r="G1309" s="50">
        <f t="shared" si="111"/>
        <v>0</v>
      </c>
    </row>
    <row r="1310" spans="1:7" ht="14" hidden="1">
      <c r="A1310" s="43">
        <v>50</v>
      </c>
      <c r="B1310" s="44"/>
      <c r="C1310" s="50">
        <f t="shared" si="112"/>
        <v>1192.95</v>
      </c>
      <c r="D1310" s="50">
        <f t="shared" si="112"/>
        <v>1048.8500000000001</v>
      </c>
      <c r="E1310" s="50">
        <f t="shared" si="112"/>
        <v>798.6</v>
      </c>
      <c r="F1310" s="50">
        <f t="shared" si="112"/>
        <v>0</v>
      </c>
      <c r="G1310" s="50">
        <f t="shared" ref="G1310:G1341" si="113">+G636*$K$3</f>
        <v>0</v>
      </c>
    </row>
    <row r="1311" spans="1:7" ht="14" hidden="1">
      <c r="A1311" s="43">
        <v>51</v>
      </c>
      <c r="B1311" s="44"/>
      <c r="C1311" s="50">
        <f t="shared" si="112"/>
        <v>1192.95</v>
      </c>
      <c r="D1311" s="50">
        <f t="shared" si="112"/>
        <v>1048.8500000000001</v>
      </c>
      <c r="E1311" s="50">
        <f t="shared" si="112"/>
        <v>798.6</v>
      </c>
      <c r="F1311" s="50">
        <f t="shared" si="112"/>
        <v>0</v>
      </c>
      <c r="G1311" s="50">
        <f t="shared" si="113"/>
        <v>0</v>
      </c>
    </row>
    <row r="1312" spans="1:7" ht="14" hidden="1">
      <c r="A1312" s="43">
        <v>52</v>
      </c>
      <c r="B1312" s="44"/>
      <c r="C1312" s="50">
        <f t="shared" si="112"/>
        <v>1192.95</v>
      </c>
      <c r="D1312" s="50">
        <f t="shared" si="112"/>
        <v>1048.8500000000001</v>
      </c>
      <c r="E1312" s="50">
        <f t="shared" si="112"/>
        <v>798.6</v>
      </c>
      <c r="F1312" s="50">
        <f t="shared" si="112"/>
        <v>0</v>
      </c>
      <c r="G1312" s="50">
        <f t="shared" si="113"/>
        <v>0</v>
      </c>
    </row>
    <row r="1313" spans="1:7" ht="14" hidden="1">
      <c r="A1313" s="43">
        <v>53</v>
      </c>
      <c r="B1313" s="44"/>
      <c r="C1313" s="50">
        <f t="shared" si="112"/>
        <v>1192.95</v>
      </c>
      <c r="D1313" s="50">
        <f t="shared" si="112"/>
        <v>1048.8500000000001</v>
      </c>
      <c r="E1313" s="50">
        <f t="shared" si="112"/>
        <v>798.6</v>
      </c>
      <c r="F1313" s="50">
        <f t="shared" si="112"/>
        <v>0</v>
      </c>
      <c r="G1313" s="50">
        <f t="shared" si="113"/>
        <v>0</v>
      </c>
    </row>
    <row r="1314" spans="1:7" ht="14" hidden="1">
      <c r="A1314" s="43">
        <v>54</v>
      </c>
      <c r="B1314" s="45"/>
      <c r="C1314" s="50">
        <f t="shared" si="112"/>
        <v>1192.95</v>
      </c>
      <c r="D1314" s="50">
        <f t="shared" si="112"/>
        <v>1048.8500000000001</v>
      </c>
      <c r="E1314" s="50">
        <f t="shared" si="112"/>
        <v>798.6</v>
      </c>
      <c r="F1314" s="50">
        <f t="shared" si="112"/>
        <v>0</v>
      </c>
      <c r="G1314" s="50">
        <f t="shared" si="113"/>
        <v>0</v>
      </c>
    </row>
    <row r="1315" spans="1:7" ht="14" hidden="1">
      <c r="A1315" s="43">
        <v>55</v>
      </c>
      <c r="B1315" s="45"/>
      <c r="C1315" s="50">
        <f t="shared" si="112"/>
        <v>1330.7250000000001</v>
      </c>
      <c r="D1315" s="50">
        <f t="shared" si="112"/>
        <v>1172.875</v>
      </c>
      <c r="E1315" s="50">
        <f t="shared" si="112"/>
        <v>896.22500000000002</v>
      </c>
      <c r="F1315" s="50">
        <f t="shared" si="112"/>
        <v>0</v>
      </c>
      <c r="G1315" s="50">
        <f t="shared" si="113"/>
        <v>0</v>
      </c>
    </row>
    <row r="1316" spans="1:7" ht="14" hidden="1">
      <c r="A1316" s="43">
        <v>56</v>
      </c>
      <c r="B1316" s="45"/>
      <c r="C1316" s="50">
        <f t="shared" si="112"/>
        <v>1330.7250000000001</v>
      </c>
      <c r="D1316" s="50">
        <f t="shared" si="112"/>
        <v>1172.875</v>
      </c>
      <c r="E1316" s="50">
        <f t="shared" si="112"/>
        <v>896.22500000000002</v>
      </c>
      <c r="F1316" s="50">
        <f t="shared" si="112"/>
        <v>0</v>
      </c>
      <c r="G1316" s="50">
        <f t="shared" si="113"/>
        <v>0</v>
      </c>
    </row>
    <row r="1317" spans="1:7" ht="14" hidden="1">
      <c r="A1317" s="43">
        <v>57</v>
      </c>
      <c r="B1317" s="45"/>
      <c r="C1317" s="50">
        <f t="shared" si="112"/>
        <v>1330.7250000000001</v>
      </c>
      <c r="D1317" s="50">
        <f t="shared" si="112"/>
        <v>1172.875</v>
      </c>
      <c r="E1317" s="50">
        <f t="shared" si="112"/>
        <v>896.22500000000002</v>
      </c>
      <c r="F1317" s="50">
        <f t="shared" si="112"/>
        <v>0</v>
      </c>
      <c r="G1317" s="50">
        <f t="shared" si="113"/>
        <v>0</v>
      </c>
    </row>
    <row r="1318" spans="1:7" ht="14" hidden="1">
      <c r="A1318" s="43">
        <v>58</v>
      </c>
      <c r="B1318" s="45"/>
      <c r="C1318" s="50">
        <f t="shared" ref="C1318:F1337" si="114">+C1169*$K$3</f>
        <v>1330.7250000000001</v>
      </c>
      <c r="D1318" s="50">
        <f t="shared" si="114"/>
        <v>1172.875</v>
      </c>
      <c r="E1318" s="50">
        <f t="shared" si="114"/>
        <v>896.22500000000002</v>
      </c>
      <c r="F1318" s="50">
        <f t="shared" si="114"/>
        <v>0</v>
      </c>
      <c r="G1318" s="50">
        <f t="shared" si="113"/>
        <v>0</v>
      </c>
    </row>
    <row r="1319" spans="1:7" ht="14" hidden="1">
      <c r="A1319" s="43">
        <v>59</v>
      </c>
      <c r="B1319" s="45"/>
      <c r="C1319" s="50">
        <f t="shared" si="114"/>
        <v>1330.7250000000001</v>
      </c>
      <c r="D1319" s="50">
        <f t="shared" si="114"/>
        <v>1172.875</v>
      </c>
      <c r="E1319" s="50">
        <f t="shared" si="114"/>
        <v>896.22500000000002</v>
      </c>
      <c r="F1319" s="50">
        <f t="shared" si="114"/>
        <v>0</v>
      </c>
      <c r="G1319" s="50">
        <f t="shared" si="113"/>
        <v>0</v>
      </c>
    </row>
    <row r="1320" spans="1:7" ht="14" hidden="1">
      <c r="A1320" s="43">
        <v>60</v>
      </c>
      <c r="B1320" s="45"/>
      <c r="C1320" s="50">
        <f t="shared" si="114"/>
        <v>1423.95</v>
      </c>
      <c r="D1320" s="50">
        <f t="shared" si="114"/>
        <v>1254.825</v>
      </c>
      <c r="E1320" s="50">
        <f t="shared" si="114"/>
        <v>961.40000000000009</v>
      </c>
      <c r="F1320" s="50">
        <f t="shared" si="114"/>
        <v>0</v>
      </c>
      <c r="G1320" s="50">
        <f t="shared" si="113"/>
        <v>0</v>
      </c>
    </row>
    <row r="1321" spans="1:7" ht="14" hidden="1">
      <c r="A1321" s="43">
        <v>61</v>
      </c>
      <c r="B1321" s="45"/>
      <c r="C1321" s="50">
        <f t="shared" si="114"/>
        <v>1584.825</v>
      </c>
      <c r="D1321" s="50">
        <f t="shared" si="114"/>
        <v>1397.825</v>
      </c>
      <c r="E1321" s="50">
        <f t="shared" si="114"/>
        <v>1076.3500000000001</v>
      </c>
      <c r="F1321" s="50">
        <f t="shared" si="114"/>
        <v>0</v>
      </c>
      <c r="G1321" s="50">
        <f t="shared" si="113"/>
        <v>0</v>
      </c>
    </row>
    <row r="1322" spans="1:7" ht="14" hidden="1">
      <c r="A1322" s="43">
        <v>62</v>
      </c>
      <c r="B1322" s="45"/>
      <c r="C1322" s="50">
        <f t="shared" si="114"/>
        <v>1760.5500000000002</v>
      </c>
      <c r="D1322" s="50">
        <f t="shared" si="114"/>
        <v>1552.65</v>
      </c>
      <c r="E1322" s="50">
        <f t="shared" si="114"/>
        <v>1202.0250000000001</v>
      </c>
      <c r="F1322" s="50">
        <f t="shared" si="114"/>
        <v>0</v>
      </c>
      <c r="G1322" s="50">
        <f t="shared" si="113"/>
        <v>0</v>
      </c>
    </row>
    <row r="1323" spans="1:7" ht="14" hidden="1">
      <c r="A1323" s="43">
        <v>63</v>
      </c>
      <c r="B1323" s="45"/>
      <c r="C1323" s="50">
        <f t="shared" si="114"/>
        <v>1949.4750000000001</v>
      </c>
      <c r="D1323" s="50">
        <f t="shared" si="114"/>
        <v>1718.7500000000002</v>
      </c>
      <c r="E1323" s="50">
        <f t="shared" si="114"/>
        <v>1337.6000000000001</v>
      </c>
      <c r="F1323" s="50">
        <f t="shared" si="114"/>
        <v>0</v>
      </c>
      <c r="G1323" s="50">
        <f t="shared" si="113"/>
        <v>0</v>
      </c>
    </row>
    <row r="1324" spans="1:7" ht="14" hidden="1">
      <c r="A1324" s="43">
        <v>64</v>
      </c>
      <c r="B1324" s="45"/>
      <c r="C1324" s="50">
        <f t="shared" si="114"/>
        <v>2151.0500000000002</v>
      </c>
      <c r="D1324" s="50">
        <f t="shared" si="114"/>
        <v>1896.4</v>
      </c>
      <c r="E1324" s="50">
        <f t="shared" si="114"/>
        <v>1483.075</v>
      </c>
      <c r="F1324" s="50">
        <f t="shared" si="114"/>
        <v>0</v>
      </c>
      <c r="G1324" s="50">
        <f t="shared" si="113"/>
        <v>0</v>
      </c>
    </row>
    <row r="1325" spans="1:7" ht="14" hidden="1">
      <c r="A1325" s="43">
        <v>65</v>
      </c>
      <c r="B1325" s="45"/>
      <c r="C1325" s="50">
        <f t="shared" si="114"/>
        <v>2368.0250000000001</v>
      </c>
      <c r="D1325" s="50">
        <f t="shared" si="114"/>
        <v>2085.0500000000002</v>
      </c>
      <c r="E1325" s="50">
        <f t="shared" si="114"/>
        <v>1639.5500000000002</v>
      </c>
      <c r="F1325" s="50">
        <f t="shared" si="114"/>
        <v>0</v>
      </c>
      <c r="G1325" s="50">
        <f t="shared" si="113"/>
        <v>0</v>
      </c>
    </row>
    <row r="1326" spans="1:7" ht="14" hidden="1">
      <c r="A1326" s="43">
        <v>66</v>
      </c>
      <c r="B1326" s="45"/>
      <c r="C1326" s="50">
        <f t="shared" si="114"/>
        <v>2597.375</v>
      </c>
      <c r="D1326" s="50">
        <f t="shared" si="114"/>
        <v>2285.5250000000001</v>
      </c>
      <c r="E1326" s="50">
        <f t="shared" si="114"/>
        <v>1805.65</v>
      </c>
      <c r="F1326" s="50">
        <f t="shared" si="114"/>
        <v>0</v>
      </c>
      <c r="G1326" s="50">
        <f t="shared" si="113"/>
        <v>0</v>
      </c>
    </row>
    <row r="1327" spans="1:7" ht="14" hidden="1">
      <c r="A1327" s="43">
        <v>67</v>
      </c>
      <c r="B1327" s="45"/>
      <c r="C1327" s="50">
        <f t="shared" si="114"/>
        <v>2840.7500000000005</v>
      </c>
      <c r="D1327" s="50">
        <f t="shared" si="114"/>
        <v>2497.8250000000003</v>
      </c>
      <c r="E1327" s="50">
        <f t="shared" si="114"/>
        <v>1981.9250000000002</v>
      </c>
      <c r="F1327" s="50">
        <f t="shared" si="114"/>
        <v>0</v>
      </c>
      <c r="G1327" s="50">
        <f t="shared" si="113"/>
        <v>0</v>
      </c>
    </row>
    <row r="1328" spans="1:7" ht="14" hidden="1">
      <c r="A1328" s="43">
        <v>68</v>
      </c>
      <c r="B1328" s="45"/>
      <c r="C1328" s="50">
        <f t="shared" si="114"/>
        <v>3097.8750000000005</v>
      </c>
      <c r="D1328" s="50">
        <f t="shared" si="114"/>
        <v>2721.4</v>
      </c>
      <c r="E1328" s="50">
        <f t="shared" si="114"/>
        <v>2168.9250000000002</v>
      </c>
      <c r="F1328" s="50">
        <f t="shared" si="114"/>
        <v>0</v>
      </c>
      <c r="G1328" s="50">
        <f t="shared" si="113"/>
        <v>0</v>
      </c>
    </row>
    <row r="1329" spans="1:7" ht="14" hidden="1">
      <c r="A1329" s="43">
        <v>69</v>
      </c>
      <c r="B1329" s="45"/>
      <c r="C1329" s="50">
        <f t="shared" si="114"/>
        <v>3368.4750000000004</v>
      </c>
      <c r="D1329" s="50">
        <f t="shared" si="114"/>
        <v>2956.2500000000005</v>
      </c>
      <c r="E1329" s="50">
        <f t="shared" si="114"/>
        <v>2366.9250000000002</v>
      </c>
      <c r="F1329" s="50">
        <f t="shared" si="114"/>
        <v>0</v>
      </c>
      <c r="G1329" s="50">
        <f t="shared" si="113"/>
        <v>0</v>
      </c>
    </row>
    <row r="1330" spans="1:7" ht="14" hidden="1">
      <c r="A1330" s="43">
        <v>70</v>
      </c>
      <c r="B1330" s="45"/>
      <c r="C1330" s="50">
        <f t="shared" si="114"/>
        <v>3652.8250000000003</v>
      </c>
      <c r="D1330" s="50">
        <f t="shared" si="114"/>
        <v>3202.65</v>
      </c>
      <c r="E1330" s="50">
        <f t="shared" si="114"/>
        <v>2574</v>
      </c>
      <c r="F1330" s="50">
        <f t="shared" si="114"/>
        <v>0</v>
      </c>
      <c r="G1330" s="50">
        <f t="shared" si="113"/>
        <v>0</v>
      </c>
    </row>
    <row r="1331" spans="1:7" ht="14" hidden="1">
      <c r="A1331" s="43">
        <v>71</v>
      </c>
      <c r="B1331" s="45"/>
      <c r="C1331" s="50">
        <f t="shared" si="114"/>
        <v>3950.9250000000002</v>
      </c>
      <c r="D1331" s="50">
        <f t="shared" si="114"/>
        <v>3460.8750000000005</v>
      </c>
      <c r="E1331" s="50">
        <f t="shared" si="114"/>
        <v>2791.5250000000001</v>
      </c>
      <c r="F1331" s="50">
        <f t="shared" si="114"/>
        <v>0</v>
      </c>
      <c r="G1331" s="50">
        <f t="shared" si="113"/>
        <v>0</v>
      </c>
    </row>
    <row r="1332" spans="1:7" ht="14" hidden="1">
      <c r="A1332" s="43">
        <v>72</v>
      </c>
      <c r="B1332" s="45"/>
      <c r="C1332" s="50">
        <f t="shared" si="114"/>
        <v>4261.9500000000007</v>
      </c>
      <c r="D1332" s="50">
        <f t="shared" si="114"/>
        <v>3730.3750000000005</v>
      </c>
      <c r="E1332" s="50">
        <f t="shared" si="114"/>
        <v>3019.5000000000005</v>
      </c>
      <c r="F1332" s="50">
        <f t="shared" si="114"/>
        <v>0</v>
      </c>
      <c r="G1332" s="50">
        <f t="shared" si="113"/>
        <v>0</v>
      </c>
    </row>
    <row r="1333" spans="1:7" ht="14" hidden="1">
      <c r="A1333" s="43">
        <v>73</v>
      </c>
      <c r="B1333" s="45"/>
      <c r="C1333" s="50">
        <f t="shared" si="114"/>
        <v>4587.2750000000005</v>
      </c>
      <c r="D1333" s="50">
        <f t="shared" si="114"/>
        <v>4011.1500000000005</v>
      </c>
      <c r="E1333" s="50">
        <f t="shared" si="114"/>
        <v>3257.9250000000002</v>
      </c>
      <c r="F1333" s="50">
        <f t="shared" si="114"/>
        <v>0</v>
      </c>
      <c r="G1333" s="50">
        <f t="shared" si="113"/>
        <v>0</v>
      </c>
    </row>
    <row r="1334" spans="1:7" ht="14" hidden="1">
      <c r="A1334" s="43">
        <v>74</v>
      </c>
      <c r="B1334" s="45"/>
      <c r="C1334" s="50">
        <f t="shared" si="114"/>
        <v>4926.0750000000007</v>
      </c>
      <c r="D1334" s="50">
        <f t="shared" si="114"/>
        <v>4303.75</v>
      </c>
      <c r="E1334" s="50">
        <f t="shared" si="114"/>
        <v>3506.2500000000005</v>
      </c>
      <c r="F1334" s="50">
        <f t="shared" si="114"/>
        <v>0</v>
      </c>
      <c r="G1334" s="50">
        <f t="shared" si="113"/>
        <v>0</v>
      </c>
    </row>
    <row r="1335" spans="1:7" ht="14" hidden="1">
      <c r="A1335" s="43">
        <v>75</v>
      </c>
      <c r="B1335" s="45"/>
      <c r="C1335" s="50">
        <f t="shared" si="114"/>
        <v>5278.625</v>
      </c>
      <c r="D1335" s="50">
        <f t="shared" si="114"/>
        <v>4607.3500000000004</v>
      </c>
      <c r="E1335" s="50">
        <f t="shared" si="114"/>
        <v>3764.7500000000005</v>
      </c>
      <c r="F1335" s="50">
        <f t="shared" si="114"/>
        <v>0</v>
      </c>
      <c r="G1335" s="50">
        <f t="shared" si="113"/>
        <v>0</v>
      </c>
    </row>
    <row r="1336" spans="1:7" ht="14" hidden="1">
      <c r="A1336" s="43">
        <v>76</v>
      </c>
      <c r="B1336" s="45"/>
      <c r="C1336" s="50">
        <f t="shared" si="114"/>
        <v>5278.625</v>
      </c>
      <c r="D1336" s="50">
        <f t="shared" si="114"/>
        <v>4607.3500000000004</v>
      </c>
      <c r="E1336" s="50">
        <f t="shared" si="114"/>
        <v>3764.7500000000005</v>
      </c>
      <c r="F1336" s="50">
        <f t="shared" si="114"/>
        <v>0</v>
      </c>
      <c r="G1336" s="50">
        <f t="shared" si="113"/>
        <v>0</v>
      </c>
    </row>
    <row r="1337" spans="1:7" ht="14" hidden="1">
      <c r="A1337" s="43">
        <v>77</v>
      </c>
      <c r="B1337" s="45"/>
      <c r="C1337" s="50">
        <f t="shared" si="114"/>
        <v>5278.625</v>
      </c>
      <c r="D1337" s="50">
        <f t="shared" si="114"/>
        <v>4607.3500000000004</v>
      </c>
      <c r="E1337" s="50">
        <f t="shared" si="114"/>
        <v>3764.7500000000005</v>
      </c>
      <c r="F1337" s="50">
        <f t="shared" si="114"/>
        <v>0</v>
      </c>
      <c r="G1337" s="50">
        <f t="shared" si="113"/>
        <v>0</v>
      </c>
    </row>
    <row r="1338" spans="1:7" ht="14" hidden="1">
      <c r="A1338" s="43">
        <v>78</v>
      </c>
      <c r="B1338" s="45"/>
      <c r="C1338" s="50">
        <f t="shared" ref="C1338:F1347" si="115">+C1189*$K$3</f>
        <v>5278.625</v>
      </c>
      <c r="D1338" s="50">
        <f t="shared" si="115"/>
        <v>4607.3500000000004</v>
      </c>
      <c r="E1338" s="50">
        <f t="shared" si="115"/>
        <v>3764.7500000000005</v>
      </c>
      <c r="F1338" s="50">
        <f t="shared" si="115"/>
        <v>0</v>
      </c>
      <c r="G1338" s="50">
        <f t="shared" si="113"/>
        <v>0</v>
      </c>
    </row>
    <row r="1339" spans="1:7" ht="14" hidden="1">
      <c r="A1339" s="43">
        <v>79</v>
      </c>
      <c r="B1339" s="45"/>
      <c r="C1339" s="50">
        <f t="shared" si="115"/>
        <v>5278.625</v>
      </c>
      <c r="D1339" s="50">
        <f t="shared" si="115"/>
        <v>4607.3500000000004</v>
      </c>
      <c r="E1339" s="50">
        <f t="shared" si="115"/>
        <v>3764.7500000000005</v>
      </c>
      <c r="F1339" s="50">
        <f t="shared" si="115"/>
        <v>0</v>
      </c>
      <c r="G1339" s="50">
        <f t="shared" si="113"/>
        <v>0</v>
      </c>
    </row>
    <row r="1340" spans="1:7" ht="14" hidden="1">
      <c r="A1340" s="43">
        <v>80</v>
      </c>
      <c r="B1340" s="45"/>
      <c r="C1340" s="50">
        <f t="shared" si="115"/>
        <v>5278.625</v>
      </c>
      <c r="D1340" s="50">
        <f t="shared" si="115"/>
        <v>4607.3500000000004</v>
      </c>
      <c r="E1340" s="50">
        <f t="shared" si="115"/>
        <v>3764.7500000000005</v>
      </c>
      <c r="F1340" s="50">
        <f t="shared" si="115"/>
        <v>0</v>
      </c>
      <c r="G1340" s="50">
        <f t="shared" si="113"/>
        <v>0</v>
      </c>
    </row>
    <row r="1341" spans="1:7" ht="14" hidden="1">
      <c r="A1341" s="43">
        <v>81</v>
      </c>
      <c r="B1341" s="45"/>
      <c r="C1341" s="50">
        <f t="shared" si="115"/>
        <v>5278.625</v>
      </c>
      <c r="D1341" s="50">
        <f t="shared" si="115"/>
        <v>4607.3500000000004</v>
      </c>
      <c r="E1341" s="50">
        <f t="shared" si="115"/>
        <v>3764.7500000000005</v>
      </c>
      <c r="F1341" s="50">
        <f t="shared" si="115"/>
        <v>0</v>
      </c>
      <c r="G1341" s="50">
        <f t="shared" si="113"/>
        <v>0</v>
      </c>
    </row>
    <row r="1342" spans="1:7" ht="14" hidden="1">
      <c r="A1342" s="43">
        <v>82</v>
      </c>
      <c r="B1342" s="45"/>
      <c r="C1342" s="50">
        <f t="shared" si="115"/>
        <v>5278.625</v>
      </c>
      <c r="D1342" s="50">
        <f t="shared" si="115"/>
        <v>4607.3500000000004</v>
      </c>
      <c r="E1342" s="50">
        <f t="shared" si="115"/>
        <v>3764.7500000000005</v>
      </c>
      <c r="F1342" s="50">
        <f t="shared" si="115"/>
        <v>0</v>
      </c>
      <c r="G1342" s="50">
        <f t="shared" ref="G1342:G1347" si="116">+G668*$K$3</f>
        <v>0</v>
      </c>
    </row>
    <row r="1343" spans="1:7" ht="14" hidden="1">
      <c r="A1343" s="43">
        <v>83</v>
      </c>
      <c r="B1343" s="45"/>
      <c r="C1343" s="50">
        <f t="shared" si="115"/>
        <v>5278.625</v>
      </c>
      <c r="D1343" s="50">
        <f t="shared" si="115"/>
        <v>4607.3500000000004</v>
      </c>
      <c r="E1343" s="50">
        <f t="shared" si="115"/>
        <v>3764.7500000000005</v>
      </c>
      <c r="F1343" s="50">
        <f t="shared" si="115"/>
        <v>0</v>
      </c>
      <c r="G1343" s="50">
        <f t="shared" si="116"/>
        <v>0</v>
      </c>
    </row>
    <row r="1344" spans="1:7" ht="14" hidden="1">
      <c r="A1344" s="43">
        <v>84</v>
      </c>
      <c r="B1344" s="45" t="s">
        <v>3</v>
      </c>
      <c r="C1344" s="50">
        <f t="shared" si="115"/>
        <v>5278.625</v>
      </c>
      <c r="D1344" s="50">
        <f t="shared" si="115"/>
        <v>4607.3500000000004</v>
      </c>
      <c r="E1344" s="50">
        <f t="shared" si="115"/>
        <v>3764.7500000000005</v>
      </c>
      <c r="F1344" s="50">
        <f t="shared" si="115"/>
        <v>0</v>
      </c>
      <c r="G1344" s="50">
        <f t="shared" si="116"/>
        <v>0</v>
      </c>
    </row>
    <row r="1345" spans="1:8" ht="14" hidden="1">
      <c r="A1345" s="43">
        <v>1</v>
      </c>
      <c r="B1345" s="45" t="s">
        <v>4</v>
      </c>
      <c r="C1345" s="50">
        <f t="shared" si="115"/>
        <v>280.5</v>
      </c>
      <c r="D1345" s="50">
        <f t="shared" si="115"/>
        <v>236.22500000000002</v>
      </c>
      <c r="E1345" s="50">
        <f t="shared" si="115"/>
        <v>184.52500000000001</v>
      </c>
      <c r="F1345" s="50">
        <f t="shared" si="115"/>
        <v>0</v>
      </c>
      <c r="G1345" s="50">
        <f t="shared" si="116"/>
        <v>0</v>
      </c>
    </row>
    <row r="1346" spans="1:8" ht="14" hidden="1">
      <c r="A1346" s="43">
        <v>2</v>
      </c>
      <c r="B1346" s="45" t="s">
        <v>1</v>
      </c>
      <c r="C1346" s="50">
        <f t="shared" si="115"/>
        <v>476.02500000000003</v>
      </c>
      <c r="D1346" s="50">
        <f t="shared" si="115"/>
        <v>400.95000000000005</v>
      </c>
      <c r="E1346" s="50">
        <f t="shared" si="115"/>
        <v>314.32500000000005</v>
      </c>
      <c r="F1346" s="50">
        <f t="shared" si="115"/>
        <v>0</v>
      </c>
      <c r="G1346" s="50">
        <f t="shared" si="116"/>
        <v>0</v>
      </c>
    </row>
    <row r="1347" spans="1:8" ht="14" hidden="1">
      <c r="A1347" s="43">
        <v>3</v>
      </c>
      <c r="B1347" s="45" t="s">
        <v>5</v>
      </c>
      <c r="C1347" s="50">
        <f t="shared" si="115"/>
        <v>672.1</v>
      </c>
      <c r="D1347" s="50">
        <f t="shared" si="115"/>
        <v>565.67500000000007</v>
      </c>
      <c r="E1347" s="50">
        <f t="shared" si="115"/>
        <v>443.85</v>
      </c>
      <c r="F1347" s="50">
        <f t="shared" si="115"/>
        <v>0</v>
      </c>
      <c r="G1347" s="50">
        <f t="shared" si="116"/>
        <v>0</v>
      </c>
    </row>
    <row r="1348" spans="1:8" ht="14" hidden="1" thickBot="1"/>
    <row r="1349" spans="1:8" ht="18" hidden="1">
      <c r="A1349" s="524" t="s">
        <v>24</v>
      </c>
      <c r="B1349" s="525"/>
      <c r="C1349" s="525"/>
      <c r="D1349" s="525"/>
      <c r="E1349" s="525"/>
      <c r="F1349" s="525"/>
      <c r="G1349" s="526"/>
    </row>
    <row r="1350" spans="1:8" ht="18" hidden="1">
      <c r="A1350" s="518" t="s">
        <v>26</v>
      </c>
      <c r="B1350" s="519"/>
      <c r="C1350" s="519"/>
      <c r="D1350" s="519"/>
      <c r="E1350" s="519"/>
      <c r="F1350" s="519"/>
      <c r="G1350" s="520"/>
    </row>
    <row r="1351" spans="1:8" hidden="1">
      <c r="A1351" s="521" t="s">
        <v>0</v>
      </c>
      <c r="B1351" s="522"/>
      <c r="C1351" s="522"/>
      <c r="D1351" s="522"/>
      <c r="E1351" s="522"/>
      <c r="F1351" s="522"/>
      <c r="G1351" s="523"/>
      <c r="H1351" s="51"/>
    </row>
    <row r="1352" spans="1:8" hidden="1">
      <c r="A1352" s="43" t="s">
        <v>2</v>
      </c>
      <c r="B1352" s="44" t="s">
        <v>2</v>
      </c>
      <c r="C1352" s="60">
        <v>7500</v>
      </c>
      <c r="D1352" s="60">
        <v>10000</v>
      </c>
      <c r="E1352" s="60">
        <v>20000</v>
      </c>
      <c r="F1352" s="262"/>
      <c r="G1352" s="262"/>
    </row>
    <row r="1353" spans="1:8" ht="14" hidden="1">
      <c r="A1353" s="43">
        <v>18</v>
      </c>
      <c r="B1353" s="44"/>
      <c r="C1353" s="50">
        <f t="shared" ref="C1353:E1372" si="117">+C1129*$K$4</f>
        <v>1268.29</v>
      </c>
      <c r="D1353" s="50">
        <f t="shared" si="117"/>
        <v>1078.55</v>
      </c>
      <c r="E1353" s="50">
        <f t="shared" si="117"/>
        <v>835.81000000000006</v>
      </c>
      <c r="F1353" s="50">
        <f t="shared" ref="F1353:G1372" si="118">+F1204*$K$3</f>
        <v>0</v>
      </c>
      <c r="G1353" s="50">
        <f t="shared" si="118"/>
        <v>0</v>
      </c>
    </row>
    <row r="1354" spans="1:8" ht="14" hidden="1">
      <c r="A1354" s="43">
        <v>19</v>
      </c>
      <c r="B1354" s="44"/>
      <c r="C1354" s="50">
        <f t="shared" si="117"/>
        <v>1268.29</v>
      </c>
      <c r="D1354" s="50">
        <f t="shared" si="117"/>
        <v>1078.55</v>
      </c>
      <c r="E1354" s="50">
        <f t="shared" si="117"/>
        <v>835.81000000000006</v>
      </c>
      <c r="F1354" s="50">
        <f t="shared" si="118"/>
        <v>0</v>
      </c>
      <c r="G1354" s="50">
        <f t="shared" si="118"/>
        <v>0</v>
      </c>
    </row>
    <row r="1355" spans="1:8" ht="14" hidden="1">
      <c r="A1355" s="43">
        <v>20</v>
      </c>
      <c r="B1355" s="44"/>
      <c r="C1355" s="50">
        <f t="shared" si="117"/>
        <v>1268.29</v>
      </c>
      <c r="D1355" s="50">
        <f t="shared" si="117"/>
        <v>1078.55</v>
      </c>
      <c r="E1355" s="50">
        <f t="shared" si="117"/>
        <v>835.81000000000006</v>
      </c>
      <c r="F1355" s="50">
        <f t="shared" si="118"/>
        <v>0</v>
      </c>
      <c r="G1355" s="50">
        <f t="shared" si="118"/>
        <v>0</v>
      </c>
    </row>
    <row r="1356" spans="1:8" ht="14" hidden="1">
      <c r="A1356" s="43">
        <v>21</v>
      </c>
      <c r="B1356" s="44"/>
      <c r="C1356" s="50">
        <f t="shared" si="117"/>
        <v>1268.29</v>
      </c>
      <c r="D1356" s="50">
        <f t="shared" si="117"/>
        <v>1078.55</v>
      </c>
      <c r="E1356" s="50">
        <f t="shared" si="117"/>
        <v>835.81000000000006</v>
      </c>
      <c r="F1356" s="50">
        <f t="shared" si="118"/>
        <v>0</v>
      </c>
      <c r="G1356" s="50">
        <f t="shared" si="118"/>
        <v>0</v>
      </c>
    </row>
    <row r="1357" spans="1:8" ht="14" hidden="1">
      <c r="A1357" s="43">
        <v>22</v>
      </c>
      <c r="B1357" s="44"/>
      <c r="C1357" s="50">
        <f t="shared" si="117"/>
        <v>1268.29</v>
      </c>
      <c r="D1357" s="50">
        <f t="shared" si="117"/>
        <v>1078.55</v>
      </c>
      <c r="E1357" s="50">
        <f t="shared" si="117"/>
        <v>835.81000000000006</v>
      </c>
      <c r="F1357" s="50">
        <f t="shared" si="118"/>
        <v>0</v>
      </c>
      <c r="G1357" s="50">
        <f t="shared" si="118"/>
        <v>0</v>
      </c>
    </row>
    <row r="1358" spans="1:8" ht="14" hidden="1">
      <c r="A1358" s="43">
        <v>23</v>
      </c>
      <c r="B1358" s="44"/>
      <c r="C1358" s="50">
        <f t="shared" si="117"/>
        <v>1268.29</v>
      </c>
      <c r="D1358" s="50">
        <f t="shared" si="117"/>
        <v>1078.55</v>
      </c>
      <c r="E1358" s="50">
        <f t="shared" si="117"/>
        <v>835.81000000000006</v>
      </c>
      <c r="F1358" s="50">
        <f t="shared" si="118"/>
        <v>0</v>
      </c>
      <c r="G1358" s="50">
        <f t="shared" si="118"/>
        <v>0</v>
      </c>
    </row>
    <row r="1359" spans="1:8" ht="14" hidden="1">
      <c r="A1359" s="43">
        <v>24</v>
      </c>
      <c r="B1359" s="44"/>
      <c r="C1359" s="50">
        <f t="shared" si="117"/>
        <v>1268.29</v>
      </c>
      <c r="D1359" s="50">
        <f t="shared" si="117"/>
        <v>1078.55</v>
      </c>
      <c r="E1359" s="50">
        <f t="shared" si="117"/>
        <v>835.81000000000006</v>
      </c>
      <c r="F1359" s="50">
        <f t="shared" si="118"/>
        <v>0</v>
      </c>
      <c r="G1359" s="50">
        <f t="shared" si="118"/>
        <v>0</v>
      </c>
    </row>
    <row r="1360" spans="1:8" ht="14" hidden="1">
      <c r="A1360" s="43">
        <v>25</v>
      </c>
      <c r="B1360" s="44"/>
      <c r="C1360" s="50">
        <f t="shared" si="117"/>
        <v>1347.79</v>
      </c>
      <c r="D1360" s="50">
        <f t="shared" si="117"/>
        <v>1153.81</v>
      </c>
      <c r="E1360" s="50">
        <f t="shared" si="117"/>
        <v>885.63</v>
      </c>
      <c r="F1360" s="50">
        <f t="shared" si="118"/>
        <v>0</v>
      </c>
      <c r="G1360" s="50">
        <f t="shared" si="118"/>
        <v>0</v>
      </c>
    </row>
    <row r="1361" spans="1:7" ht="14" hidden="1">
      <c r="A1361" s="43">
        <v>26</v>
      </c>
      <c r="B1361" s="44"/>
      <c r="C1361" s="50">
        <f t="shared" si="117"/>
        <v>1347.79</v>
      </c>
      <c r="D1361" s="50">
        <f t="shared" si="117"/>
        <v>1153.81</v>
      </c>
      <c r="E1361" s="50">
        <f t="shared" si="117"/>
        <v>885.63</v>
      </c>
      <c r="F1361" s="50">
        <f t="shared" si="118"/>
        <v>0</v>
      </c>
      <c r="G1361" s="50">
        <f t="shared" si="118"/>
        <v>0</v>
      </c>
    </row>
    <row r="1362" spans="1:7" ht="14" hidden="1">
      <c r="A1362" s="43">
        <v>27</v>
      </c>
      <c r="B1362" s="44"/>
      <c r="C1362" s="50">
        <f t="shared" si="117"/>
        <v>1347.79</v>
      </c>
      <c r="D1362" s="50">
        <f t="shared" si="117"/>
        <v>1153.81</v>
      </c>
      <c r="E1362" s="50">
        <f t="shared" si="117"/>
        <v>885.63</v>
      </c>
      <c r="F1362" s="50">
        <f t="shared" si="118"/>
        <v>0</v>
      </c>
      <c r="G1362" s="50">
        <f t="shared" si="118"/>
        <v>0</v>
      </c>
    </row>
    <row r="1363" spans="1:7" ht="14" hidden="1">
      <c r="A1363" s="43">
        <v>28</v>
      </c>
      <c r="B1363" s="44"/>
      <c r="C1363" s="50">
        <f t="shared" si="117"/>
        <v>1347.79</v>
      </c>
      <c r="D1363" s="50">
        <f t="shared" si="117"/>
        <v>1153.81</v>
      </c>
      <c r="E1363" s="50">
        <f t="shared" si="117"/>
        <v>885.63</v>
      </c>
      <c r="F1363" s="50">
        <f t="shared" si="118"/>
        <v>0</v>
      </c>
      <c r="G1363" s="50">
        <f t="shared" si="118"/>
        <v>0</v>
      </c>
    </row>
    <row r="1364" spans="1:7" ht="14" hidden="1">
      <c r="A1364" s="43">
        <v>29</v>
      </c>
      <c r="B1364" s="44"/>
      <c r="C1364" s="50">
        <f t="shared" si="117"/>
        <v>1347.79</v>
      </c>
      <c r="D1364" s="50">
        <f t="shared" si="117"/>
        <v>1153.81</v>
      </c>
      <c r="E1364" s="50">
        <f t="shared" si="117"/>
        <v>885.63</v>
      </c>
      <c r="F1364" s="50">
        <f t="shared" si="118"/>
        <v>0</v>
      </c>
      <c r="G1364" s="50">
        <f t="shared" si="118"/>
        <v>0</v>
      </c>
    </row>
    <row r="1365" spans="1:7" ht="14" hidden="1">
      <c r="A1365" s="43">
        <v>30</v>
      </c>
      <c r="B1365" s="44"/>
      <c r="C1365" s="50">
        <f t="shared" si="117"/>
        <v>1489.8300000000002</v>
      </c>
      <c r="D1365" s="50">
        <f t="shared" si="117"/>
        <v>1286.3100000000002</v>
      </c>
      <c r="E1365" s="50">
        <f t="shared" si="117"/>
        <v>978.91000000000008</v>
      </c>
      <c r="F1365" s="50">
        <f t="shared" si="118"/>
        <v>0</v>
      </c>
      <c r="G1365" s="50">
        <f t="shared" si="118"/>
        <v>0</v>
      </c>
    </row>
    <row r="1366" spans="1:7" ht="14" hidden="1">
      <c r="A1366" s="43">
        <v>31</v>
      </c>
      <c r="B1366" s="44"/>
      <c r="C1366" s="50">
        <f t="shared" si="117"/>
        <v>1489.8300000000002</v>
      </c>
      <c r="D1366" s="50">
        <f t="shared" si="117"/>
        <v>1286.3100000000002</v>
      </c>
      <c r="E1366" s="50">
        <f t="shared" si="117"/>
        <v>978.91000000000008</v>
      </c>
      <c r="F1366" s="50">
        <f t="shared" si="118"/>
        <v>0</v>
      </c>
      <c r="G1366" s="50">
        <f t="shared" si="118"/>
        <v>0</v>
      </c>
    </row>
    <row r="1367" spans="1:7" ht="14" hidden="1">
      <c r="A1367" s="43">
        <v>32</v>
      </c>
      <c r="B1367" s="44"/>
      <c r="C1367" s="50">
        <f t="shared" si="117"/>
        <v>1489.8300000000002</v>
      </c>
      <c r="D1367" s="50">
        <f t="shared" si="117"/>
        <v>1286.3100000000002</v>
      </c>
      <c r="E1367" s="50">
        <f t="shared" si="117"/>
        <v>978.91000000000008</v>
      </c>
      <c r="F1367" s="50">
        <f t="shared" si="118"/>
        <v>0</v>
      </c>
      <c r="G1367" s="50">
        <f t="shared" si="118"/>
        <v>0</v>
      </c>
    </row>
    <row r="1368" spans="1:7" ht="14" hidden="1">
      <c r="A1368" s="43">
        <v>33</v>
      </c>
      <c r="B1368" s="44"/>
      <c r="C1368" s="50">
        <f t="shared" si="117"/>
        <v>1489.8300000000002</v>
      </c>
      <c r="D1368" s="50">
        <f t="shared" si="117"/>
        <v>1286.3100000000002</v>
      </c>
      <c r="E1368" s="50">
        <f t="shared" si="117"/>
        <v>978.91000000000008</v>
      </c>
      <c r="F1368" s="50">
        <f t="shared" si="118"/>
        <v>0</v>
      </c>
      <c r="G1368" s="50">
        <f t="shared" si="118"/>
        <v>0</v>
      </c>
    </row>
    <row r="1369" spans="1:7" ht="14" hidden="1">
      <c r="A1369" s="43">
        <v>34</v>
      </c>
      <c r="B1369" s="44"/>
      <c r="C1369" s="50">
        <f t="shared" si="117"/>
        <v>1489.8300000000002</v>
      </c>
      <c r="D1369" s="50">
        <f t="shared" si="117"/>
        <v>1286.3100000000002</v>
      </c>
      <c r="E1369" s="50">
        <f t="shared" si="117"/>
        <v>978.91000000000008</v>
      </c>
      <c r="F1369" s="50">
        <f t="shared" si="118"/>
        <v>0</v>
      </c>
      <c r="G1369" s="50">
        <f t="shared" si="118"/>
        <v>0</v>
      </c>
    </row>
    <row r="1370" spans="1:7" ht="14" hidden="1">
      <c r="A1370" s="43">
        <v>35</v>
      </c>
      <c r="B1370" s="44"/>
      <c r="C1370" s="50">
        <f t="shared" si="117"/>
        <v>1652.5400000000002</v>
      </c>
      <c r="D1370" s="50">
        <f t="shared" si="117"/>
        <v>1437.89</v>
      </c>
      <c r="E1370" s="50">
        <f t="shared" si="117"/>
        <v>1090.21</v>
      </c>
      <c r="F1370" s="50">
        <f t="shared" si="118"/>
        <v>0</v>
      </c>
      <c r="G1370" s="50">
        <f t="shared" si="118"/>
        <v>0</v>
      </c>
    </row>
    <row r="1371" spans="1:7" ht="14" hidden="1">
      <c r="A1371" s="43">
        <v>36</v>
      </c>
      <c r="B1371" s="44"/>
      <c r="C1371" s="50">
        <f t="shared" si="117"/>
        <v>1652.5400000000002</v>
      </c>
      <c r="D1371" s="50">
        <f t="shared" si="117"/>
        <v>1437.89</v>
      </c>
      <c r="E1371" s="50">
        <f t="shared" si="117"/>
        <v>1090.21</v>
      </c>
      <c r="F1371" s="50">
        <f t="shared" si="118"/>
        <v>0</v>
      </c>
      <c r="G1371" s="50">
        <f t="shared" si="118"/>
        <v>0</v>
      </c>
    </row>
    <row r="1372" spans="1:7" ht="14" hidden="1">
      <c r="A1372" s="43">
        <v>37</v>
      </c>
      <c r="B1372" s="44"/>
      <c r="C1372" s="50">
        <f t="shared" si="117"/>
        <v>1652.5400000000002</v>
      </c>
      <c r="D1372" s="50">
        <f t="shared" si="117"/>
        <v>1437.89</v>
      </c>
      <c r="E1372" s="50">
        <f t="shared" si="117"/>
        <v>1090.21</v>
      </c>
      <c r="F1372" s="50">
        <f t="shared" si="118"/>
        <v>0</v>
      </c>
      <c r="G1372" s="50">
        <f t="shared" si="118"/>
        <v>0</v>
      </c>
    </row>
    <row r="1373" spans="1:7" ht="14" hidden="1">
      <c r="A1373" s="43">
        <v>38</v>
      </c>
      <c r="B1373" s="44"/>
      <c r="C1373" s="50">
        <f t="shared" ref="C1373:E1392" si="119">+C1149*$K$4</f>
        <v>1652.5400000000002</v>
      </c>
      <c r="D1373" s="50">
        <f t="shared" si="119"/>
        <v>1437.89</v>
      </c>
      <c r="E1373" s="50">
        <f t="shared" si="119"/>
        <v>1090.21</v>
      </c>
      <c r="F1373" s="50">
        <f t="shared" ref="F1373:G1392" si="120">+F1224*$K$3</f>
        <v>0</v>
      </c>
      <c r="G1373" s="50">
        <f t="shared" si="120"/>
        <v>0</v>
      </c>
    </row>
    <row r="1374" spans="1:7" ht="14" hidden="1">
      <c r="A1374" s="43">
        <v>39</v>
      </c>
      <c r="B1374" s="44"/>
      <c r="C1374" s="50">
        <f t="shared" si="119"/>
        <v>1652.5400000000002</v>
      </c>
      <c r="D1374" s="50">
        <f t="shared" si="119"/>
        <v>1437.89</v>
      </c>
      <c r="E1374" s="50">
        <f t="shared" si="119"/>
        <v>1090.21</v>
      </c>
      <c r="F1374" s="50">
        <f t="shared" si="120"/>
        <v>0</v>
      </c>
      <c r="G1374" s="50">
        <f t="shared" si="120"/>
        <v>0</v>
      </c>
    </row>
    <row r="1375" spans="1:7" ht="14" hidden="1">
      <c r="A1375" s="43">
        <v>40</v>
      </c>
      <c r="B1375" s="44"/>
      <c r="C1375" s="50">
        <f t="shared" si="119"/>
        <v>1843.3400000000001</v>
      </c>
      <c r="D1375" s="50">
        <f t="shared" si="119"/>
        <v>1612.7900000000002</v>
      </c>
      <c r="E1375" s="50">
        <f t="shared" si="119"/>
        <v>1221.6500000000001</v>
      </c>
      <c r="F1375" s="50">
        <f t="shared" si="120"/>
        <v>0</v>
      </c>
      <c r="G1375" s="50">
        <f t="shared" si="120"/>
        <v>0</v>
      </c>
    </row>
    <row r="1376" spans="1:7" ht="14" hidden="1">
      <c r="A1376" s="43">
        <v>41</v>
      </c>
      <c r="B1376" s="44"/>
      <c r="C1376" s="50">
        <f t="shared" si="119"/>
        <v>1843.3400000000001</v>
      </c>
      <c r="D1376" s="50">
        <f t="shared" si="119"/>
        <v>1612.7900000000002</v>
      </c>
      <c r="E1376" s="50">
        <f t="shared" si="119"/>
        <v>1221.6500000000001</v>
      </c>
      <c r="F1376" s="50">
        <f t="shared" si="120"/>
        <v>0</v>
      </c>
      <c r="G1376" s="50">
        <f t="shared" si="120"/>
        <v>0</v>
      </c>
    </row>
    <row r="1377" spans="1:7" ht="14" hidden="1">
      <c r="A1377" s="43">
        <v>42</v>
      </c>
      <c r="B1377" s="44"/>
      <c r="C1377" s="50">
        <f t="shared" si="119"/>
        <v>1843.3400000000001</v>
      </c>
      <c r="D1377" s="50">
        <f t="shared" si="119"/>
        <v>1612.7900000000002</v>
      </c>
      <c r="E1377" s="50">
        <f t="shared" si="119"/>
        <v>1221.6500000000001</v>
      </c>
      <c r="F1377" s="50">
        <f t="shared" si="120"/>
        <v>0</v>
      </c>
      <c r="G1377" s="50">
        <f t="shared" si="120"/>
        <v>0</v>
      </c>
    </row>
    <row r="1378" spans="1:7" ht="14" hidden="1">
      <c r="A1378" s="43">
        <v>43</v>
      </c>
      <c r="B1378" s="44"/>
      <c r="C1378" s="50">
        <f t="shared" si="119"/>
        <v>1843.3400000000001</v>
      </c>
      <c r="D1378" s="50">
        <f t="shared" si="119"/>
        <v>1612.7900000000002</v>
      </c>
      <c r="E1378" s="50">
        <f t="shared" si="119"/>
        <v>1221.6500000000001</v>
      </c>
      <c r="F1378" s="50">
        <f t="shared" si="120"/>
        <v>0</v>
      </c>
      <c r="G1378" s="50">
        <f t="shared" si="120"/>
        <v>0</v>
      </c>
    </row>
    <row r="1379" spans="1:7" ht="14" hidden="1">
      <c r="A1379" s="43">
        <v>44</v>
      </c>
      <c r="B1379" s="44"/>
      <c r="C1379" s="50">
        <f t="shared" si="119"/>
        <v>1843.3400000000001</v>
      </c>
      <c r="D1379" s="50">
        <f t="shared" si="119"/>
        <v>1612.7900000000002</v>
      </c>
      <c r="E1379" s="50">
        <f t="shared" si="119"/>
        <v>1221.6500000000001</v>
      </c>
      <c r="F1379" s="50">
        <f t="shared" si="120"/>
        <v>0</v>
      </c>
      <c r="G1379" s="50">
        <f t="shared" si="120"/>
        <v>0</v>
      </c>
    </row>
    <row r="1380" spans="1:7" ht="14" hidden="1">
      <c r="A1380" s="43">
        <v>45</v>
      </c>
      <c r="B1380" s="44"/>
      <c r="C1380" s="50">
        <f t="shared" si="119"/>
        <v>2057.46</v>
      </c>
      <c r="D1380" s="50">
        <f t="shared" si="119"/>
        <v>1805.18</v>
      </c>
      <c r="E1380" s="50">
        <f t="shared" si="119"/>
        <v>1369.52</v>
      </c>
      <c r="F1380" s="50">
        <f t="shared" si="120"/>
        <v>0</v>
      </c>
      <c r="G1380" s="50">
        <f t="shared" si="120"/>
        <v>0</v>
      </c>
    </row>
    <row r="1381" spans="1:7" ht="14" hidden="1">
      <c r="A1381" s="43">
        <v>46</v>
      </c>
      <c r="B1381" s="44"/>
      <c r="C1381" s="50">
        <f t="shared" si="119"/>
        <v>2057.46</v>
      </c>
      <c r="D1381" s="50">
        <f t="shared" si="119"/>
        <v>1805.18</v>
      </c>
      <c r="E1381" s="50">
        <f t="shared" si="119"/>
        <v>1369.52</v>
      </c>
      <c r="F1381" s="50">
        <f t="shared" si="120"/>
        <v>0</v>
      </c>
      <c r="G1381" s="50">
        <f t="shared" si="120"/>
        <v>0</v>
      </c>
    </row>
    <row r="1382" spans="1:7" ht="14" hidden="1">
      <c r="A1382" s="43">
        <v>47</v>
      </c>
      <c r="B1382" s="44"/>
      <c r="C1382" s="50">
        <f t="shared" si="119"/>
        <v>2057.46</v>
      </c>
      <c r="D1382" s="50">
        <f t="shared" si="119"/>
        <v>1805.18</v>
      </c>
      <c r="E1382" s="50">
        <f t="shared" si="119"/>
        <v>1369.52</v>
      </c>
      <c r="F1382" s="50">
        <f t="shared" si="120"/>
        <v>0</v>
      </c>
      <c r="G1382" s="50">
        <f t="shared" si="120"/>
        <v>0</v>
      </c>
    </row>
    <row r="1383" spans="1:7" ht="14" hidden="1">
      <c r="A1383" s="43">
        <v>48</v>
      </c>
      <c r="B1383" s="44"/>
      <c r="C1383" s="50">
        <f t="shared" si="119"/>
        <v>2057.46</v>
      </c>
      <c r="D1383" s="50">
        <f t="shared" si="119"/>
        <v>1805.18</v>
      </c>
      <c r="E1383" s="50">
        <f t="shared" si="119"/>
        <v>1369.52</v>
      </c>
      <c r="F1383" s="50">
        <f t="shared" si="120"/>
        <v>0</v>
      </c>
      <c r="G1383" s="50">
        <f t="shared" si="120"/>
        <v>0</v>
      </c>
    </row>
    <row r="1384" spans="1:7" ht="14" hidden="1">
      <c r="A1384" s="43">
        <v>49</v>
      </c>
      <c r="B1384" s="44"/>
      <c r="C1384" s="50">
        <f t="shared" si="119"/>
        <v>2057.46</v>
      </c>
      <c r="D1384" s="50">
        <f t="shared" si="119"/>
        <v>1805.18</v>
      </c>
      <c r="E1384" s="50">
        <f t="shared" si="119"/>
        <v>1369.52</v>
      </c>
      <c r="F1384" s="50">
        <f t="shared" si="120"/>
        <v>0</v>
      </c>
      <c r="G1384" s="50">
        <f t="shared" si="120"/>
        <v>0</v>
      </c>
    </row>
    <row r="1385" spans="1:7" ht="14" hidden="1">
      <c r="A1385" s="43">
        <v>50</v>
      </c>
      <c r="B1385" s="44"/>
      <c r="C1385" s="50">
        <f t="shared" si="119"/>
        <v>2299.1400000000003</v>
      </c>
      <c r="D1385" s="50">
        <f t="shared" si="119"/>
        <v>2021.42</v>
      </c>
      <c r="E1385" s="50">
        <f t="shared" si="119"/>
        <v>1539.1200000000001</v>
      </c>
      <c r="F1385" s="50">
        <f t="shared" si="120"/>
        <v>0</v>
      </c>
      <c r="G1385" s="50">
        <f t="shared" si="120"/>
        <v>0</v>
      </c>
    </row>
    <row r="1386" spans="1:7" ht="14" hidden="1">
      <c r="A1386" s="43">
        <v>51</v>
      </c>
      <c r="B1386" s="44"/>
      <c r="C1386" s="50">
        <f t="shared" si="119"/>
        <v>2299.1400000000003</v>
      </c>
      <c r="D1386" s="50">
        <f t="shared" si="119"/>
        <v>2021.42</v>
      </c>
      <c r="E1386" s="50">
        <f t="shared" si="119"/>
        <v>1539.1200000000001</v>
      </c>
      <c r="F1386" s="50">
        <f t="shared" si="120"/>
        <v>0</v>
      </c>
      <c r="G1386" s="50">
        <f t="shared" si="120"/>
        <v>0</v>
      </c>
    </row>
    <row r="1387" spans="1:7" ht="14" hidden="1">
      <c r="A1387" s="43">
        <v>52</v>
      </c>
      <c r="B1387" s="44"/>
      <c r="C1387" s="50">
        <f t="shared" si="119"/>
        <v>2299.1400000000003</v>
      </c>
      <c r="D1387" s="50">
        <f t="shared" si="119"/>
        <v>2021.42</v>
      </c>
      <c r="E1387" s="50">
        <f t="shared" si="119"/>
        <v>1539.1200000000001</v>
      </c>
      <c r="F1387" s="50">
        <f t="shared" si="120"/>
        <v>0</v>
      </c>
      <c r="G1387" s="50">
        <f t="shared" si="120"/>
        <v>0</v>
      </c>
    </row>
    <row r="1388" spans="1:7" ht="14" hidden="1">
      <c r="A1388" s="43">
        <v>53</v>
      </c>
      <c r="B1388" s="44"/>
      <c r="C1388" s="50">
        <f t="shared" si="119"/>
        <v>2299.1400000000003</v>
      </c>
      <c r="D1388" s="50">
        <f t="shared" si="119"/>
        <v>2021.42</v>
      </c>
      <c r="E1388" s="50">
        <f t="shared" si="119"/>
        <v>1539.1200000000001</v>
      </c>
      <c r="F1388" s="50">
        <f t="shared" si="120"/>
        <v>0</v>
      </c>
      <c r="G1388" s="50">
        <f t="shared" si="120"/>
        <v>0</v>
      </c>
    </row>
    <row r="1389" spans="1:7" ht="14" hidden="1">
      <c r="A1389" s="43">
        <v>54</v>
      </c>
      <c r="B1389" s="45"/>
      <c r="C1389" s="50">
        <f t="shared" si="119"/>
        <v>2299.1400000000003</v>
      </c>
      <c r="D1389" s="50">
        <f t="shared" si="119"/>
        <v>2021.42</v>
      </c>
      <c r="E1389" s="50">
        <f t="shared" si="119"/>
        <v>1539.1200000000001</v>
      </c>
      <c r="F1389" s="50">
        <f t="shared" si="120"/>
        <v>0</v>
      </c>
      <c r="G1389" s="50">
        <f t="shared" si="120"/>
        <v>0</v>
      </c>
    </row>
    <row r="1390" spans="1:7" ht="14" hidden="1">
      <c r="A1390" s="43">
        <v>55</v>
      </c>
      <c r="B1390" s="45"/>
      <c r="C1390" s="50">
        <f t="shared" si="119"/>
        <v>2564.67</v>
      </c>
      <c r="D1390" s="50">
        <f t="shared" si="119"/>
        <v>2260.4500000000003</v>
      </c>
      <c r="E1390" s="50">
        <f t="shared" si="119"/>
        <v>1727.27</v>
      </c>
      <c r="F1390" s="50">
        <f t="shared" si="120"/>
        <v>0</v>
      </c>
      <c r="G1390" s="50">
        <f t="shared" si="120"/>
        <v>0</v>
      </c>
    </row>
    <row r="1391" spans="1:7" ht="14" hidden="1">
      <c r="A1391" s="43">
        <v>56</v>
      </c>
      <c r="B1391" s="45"/>
      <c r="C1391" s="50">
        <f t="shared" si="119"/>
        <v>2564.67</v>
      </c>
      <c r="D1391" s="50">
        <f t="shared" si="119"/>
        <v>2260.4500000000003</v>
      </c>
      <c r="E1391" s="50">
        <f t="shared" si="119"/>
        <v>1727.27</v>
      </c>
      <c r="F1391" s="50">
        <f t="shared" si="120"/>
        <v>0</v>
      </c>
      <c r="G1391" s="50">
        <f t="shared" si="120"/>
        <v>0</v>
      </c>
    </row>
    <row r="1392" spans="1:7" ht="14" hidden="1">
      <c r="A1392" s="43">
        <v>57</v>
      </c>
      <c r="B1392" s="45"/>
      <c r="C1392" s="50">
        <f t="shared" si="119"/>
        <v>2564.67</v>
      </c>
      <c r="D1392" s="50">
        <f t="shared" si="119"/>
        <v>2260.4500000000003</v>
      </c>
      <c r="E1392" s="50">
        <f t="shared" si="119"/>
        <v>1727.27</v>
      </c>
      <c r="F1392" s="50">
        <f t="shared" si="120"/>
        <v>0</v>
      </c>
      <c r="G1392" s="50">
        <f t="shared" si="120"/>
        <v>0</v>
      </c>
    </row>
    <row r="1393" spans="1:7" ht="14" hidden="1">
      <c r="A1393" s="43">
        <v>58</v>
      </c>
      <c r="B1393" s="45"/>
      <c r="C1393" s="50">
        <f t="shared" ref="C1393:E1412" si="121">+C1169*$K$4</f>
        <v>2564.67</v>
      </c>
      <c r="D1393" s="50">
        <f t="shared" si="121"/>
        <v>2260.4500000000003</v>
      </c>
      <c r="E1393" s="50">
        <f t="shared" si="121"/>
        <v>1727.27</v>
      </c>
      <c r="F1393" s="50">
        <f t="shared" ref="F1393:G1412" si="122">+F1244*$K$3</f>
        <v>0</v>
      </c>
      <c r="G1393" s="50">
        <f t="shared" si="122"/>
        <v>0</v>
      </c>
    </row>
    <row r="1394" spans="1:7" ht="14" hidden="1">
      <c r="A1394" s="43">
        <v>59</v>
      </c>
      <c r="B1394" s="45"/>
      <c r="C1394" s="50">
        <f t="shared" si="121"/>
        <v>2564.67</v>
      </c>
      <c r="D1394" s="50">
        <f t="shared" si="121"/>
        <v>2260.4500000000003</v>
      </c>
      <c r="E1394" s="50">
        <f t="shared" si="121"/>
        <v>1727.27</v>
      </c>
      <c r="F1394" s="50">
        <f t="shared" si="122"/>
        <v>0</v>
      </c>
      <c r="G1394" s="50">
        <f t="shared" si="122"/>
        <v>0</v>
      </c>
    </row>
    <row r="1395" spans="1:7" ht="14" hidden="1">
      <c r="A1395" s="43">
        <v>60</v>
      </c>
      <c r="B1395" s="45"/>
      <c r="C1395" s="50">
        <f t="shared" si="121"/>
        <v>2744.34</v>
      </c>
      <c r="D1395" s="50">
        <f t="shared" si="121"/>
        <v>2418.3900000000003</v>
      </c>
      <c r="E1395" s="50">
        <f t="shared" si="121"/>
        <v>1852.88</v>
      </c>
      <c r="F1395" s="50">
        <f t="shared" si="122"/>
        <v>0</v>
      </c>
      <c r="G1395" s="50">
        <f t="shared" si="122"/>
        <v>0</v>
      </c>
    </row>
    <row r="1396" spans="1:7" ht="14" hidden="1">
      <c r="A1396" s="43">
        <v>61</v>
      </c>
      <c r="B1396" s="45"/>
      <c r="C1396" s="50">
        <f t="shared" si="121"/>
        <v>3054.3900000000003</v>
      </c>
      <c r="D1396" s="50">
        <f t="shared" si="121"/>
        <v>2693.9900000000002</v>
      </c>
      <c r="E1396" s="50">
        <f t="shared" si="121"/>
        <v>2074.42</v>
      </c>
      <c r="F1396" s="50">
        <f t="shared" si="122"/>
        <v>0</v>
      </c>
      <c r="G1396" s="50">
        <f t="shared" si="122"/>
        <v>0</v>
      </c>
    </row>
    <row r="1397" spans="1:7" ht="14" hidden="1">
      <c r="A1397" s="43">
        <v>62</v>
      </c>
      <c r="B1397" s="45"/>
      <c r="C1397" s="50">
        <f t="shared" si="121"/>
        <v>3393.06</v>
      </c>
      <c r="D1397" s="50">
        <f t="shared" si="121"/>
        <v>2992.38</v>
      </c>
      <c r="E1397" s="50">
        <f t="shared" si="121"/>
        <v>2316.63</v>
      </c>
      <c r="F1397" s="50">
        <f t="shared" si="122"/>
        <v>0</v>
      </c>
      <c r="G1397" s="50">
        <f t="shared" si="122"/>
        <v>0</v>
      </c>
    </row>
    <row r="1398" spans="1:7" ht="14" hidden="1">
      <c r="A1398" s="43">
        <v>63</v>
      </c>
      <c r="B1398" s="45"/>
      <c r="C1398" s="50">
        <f t="shared" si="121"/>
        <v>3757.17</v>
      </c>
      <c r="D1398" s="50">
        <f t="shared" si="121"/>
        <v>3312.5</v>
      </c>
      <c r="E1398" s="50">
        <f t="shared" si="121"/>
        <v>2577.92</v>
      </c>
      <c r="F1398" s="50">
        <f t="shared" si="122"/>
        <v>0</v>
      </c>
      <c r="G1398" s="50">
        <f t="shared" si="122"/>
        <v>0</v>
      </c>
    </row>
    <row r="1399" spans="1:7" ht="14" hidden="1">
      <c r="A1399" s="43">
        <v>64</v>
      </c>
      <c r="B1399" s="45"/>
      <c r="C1399" s="50">
        <f t="shared" si="121"/>
        <v>4145.66</v>
      </c>
      <c r="D1399" s="50">
        <f t="shared" si="121"/>
        <v>3654.88</v>
      </c>
      <c r="E1399" s="50">
        <f t="shared" si="121"/>
        <v>2858.29</v>
      </c>
      <c r="F1399" s="50">
        <f t="shared" si="122"/>
        <v>0</v>
      </c>
      <c r="G1399" s="50">
        <f t="shared" si="122"/>
        <v>0</v>
      </c>
    </row>
    <row r="1400" spans="1:7" ht="14" hidden="1">
      <c r="A1400" s="43">
        <v>65</v>
      </c>
      <c r="B1400" s="45"/>
      <c r="C1400" s="50">
        <f t="shared" si="121"/>
        <v>4563.83</v>
      </c>
      <c r="D1400" s="50">
        <f t="shared" si="121"/>
        <v>4018.46</v>
      </c>
      <c r="E1400" s="50">
        <f t="shared" si="121"/>
        <v>3159.86</v>
      </c>
      <c r="F1400" s="50">
        <f t="shared" si="122"/>
        <v>0</v>
      </c>
      <c r="G1400" s="50">
        <f t="shared" si="122"/>
        <v>0</v>
      </c>
    </row>
    <row r="1401" spans="1:7" ht="14" hidden="1">
      <c r="A1401" s="43">
        <v>66</v>
      </c>
      <c r="B1401" s="45"/>
      <c r="C1401" s="50">
        <f t="shared" si="121"/>
        <v>5005.8500000000004</v>
      </c>
      <c r="D1401" s="50">
        <f t="shared" si="121"/>
        <v>4404.83</v>
      </c>
      <c r="E1401" s="50">
        <f t="shared" si="121"/>
        <v>3479.98</v>
      </c>
      <c r="F1401" s="50">
        <f t="shared" si="122"/>
        <v>0</v>
      </c>
      <c r="G1401" s="50">
        <f t="shared" si="122"/>
        <v>0</v>
      </c>
    </row>
    <row r="1402" spans="1:7" ht="14" hidden="1">
      <c r="A1402" s="43">
        <v>67</v>
      </c>
      <c r="B1402" s="45"/>
      <c r="C1402" s="50">
        <f t="shared" si="121"/>
        <v>5474.9000000000005</v>
      </c>
      <c r="D1402" s="50">
        <f t="shared" si="121"/>
        <v>4813.9900000000007</v>
      </c>
      <c r="E1402" s="50">
        <f t="shared" si="121"/>
        <v>3819.71</v>
      </c>
      <c r="F1402" s="50">
        <f t="shared" si="122"/>
        <v>0</v>
      </c>
      <c r="G1402" s="50">
        <f t="shared" si="122"/>
        <v>0</v>
      </c>
    </row>
    <row r="1403" spans="1:7" ht="14" hidden="1">
      <c r="A1403" s="43">
        <v>68</v>
      </c>
      <c r="B1403" s="45"/>
      <c r="C1403" s="50">
        <f t="shared" si="121"/>
        <v>5970.4500000000007</v>
      </c>
      <c r="D1403" s="50">
        <f t="shared" si="121"/>
        <v>5244.88</v>
      </c>
      <c r="E1403" s="50">
        <f t="shared" si="121"/>
        <v>4180.1100000000006</v>
      </c>
      <c r="F1403" s="50">
        <f t="shared" si="122"/>
        <v>0</v>
      </c>
      <c r="G1403" s="50">
        <f t="shared" si="122"/>
        <v>0</v>
      </c>
    </row>
    <row r="1404" spans="1:7" ht="14" hidden="1">
      <c r="A1404" s="43">
        <v>69</v>
      </c>
      <c r="B1404" s="45"/>
      <c r="C1404" s="50">
        <f t="shared" si="121"/>
        <v>6491.97</v>
      </c>
      <c r="D1404" s="50">
        <f t="shared" si="121"/>
        <v>5697.5</v>
      </c>
      <c r="E1404" s="50">
        <f t="shared" si="121"/>
        <v>4561.71</v>
      </c>
      <c r="F1404" s="50">
        <f t="shared" si="122"/>
        <v>0</v>
      </c>
      <c r="G1404" s="50">
        <f t="shared" si="122"/>
        <v>0</v>
      </c>
    </row>
    <row r="1405" spans="1:7" ht="14" hidden="1">
      <c r="A1405" s="43">
        <v>70</v>
      </c>
      <c r="B1405" s="45"/>
      <c r="C1405" s="50">
        <f t="shared" si="121"/>
        <v>7039.9900000000007</v>
      </c>
      <c r="D1405" s="50">
        <f t="shared" si="121"/>
        <v>6172.38</v>
      </c>
      <c r="E1405" s="50">
        <f t="shared" si="121"/>
        <v>4960.8</v>
      </c>
      <c r="F1405" s="50">
        <f t="shared" si="122"/>
        <v>0</v>
      </c>
      <c r="G1405" s="50">
        <f t="shared" si="122"/>
        <v>0</v>
      </c>
    </row>
    <row r="1406" spans="1:7" ht="14" hidden="1">
      <c r="A1406" s="43">
        <v>71</v>
      </c>
      <c r="B1406" s="45"/>
      <c r="C1406" s="50">
        <f t="shared" si="121"/>
        <v>7614.51</v>
      </c>
      <c r="D1406" s="50">
        <f t="shared" si="121"/>
        <v>6670.05</v>
      </c>
      <c r="E1406" s="50">
        <f t="shared" si="121"/>
        <v>5380.0300000000007</v>
      </c>
      <c r="F1406" s="50">
        <f t="shared" si="122"/>
        <v>0</v>
      </c>
      <c r="G1406" s="50">
        <f t="shared" si="122"/>
        <v>0</v>
      </c>
    </row>
    <row r="1407" spans="1:7" ht="14" hidden="1">
      <c r="A1407" s="43">
        <v>72</v>
      </c>
      <c r="B1407" s="45"/>
      <c r="C1407" s="50">
        <f t="shared" si="121"/>
        <v>8213.94</v>
      </c>
      <c r="D1407" s="50">
        <f t="shared" si="121"/>
        <v>7189.4500000000007</v>
      </c>
      <c r="E1407" s="50">
        <f t="shared" si="121"/>
        <v>5819.4000000000005</v>
      </c>
      <c r="F1407" s="50">
        <f t="shared" si="122"/>
        <v>0</v>
      </c>
      <c r="G1407" s="50">
        <f t="shared" si="122"/>
        <v>0</v>
      </c>
    </row>
    <row r="1408" spans="1:7" ht="14" hidden="1">
      <c r="A1408" s="43">
        <v>73</v>
      </c>
      <c r="B1408" s="45"/>
      <c r="C1408" s="50">
        <f t="shared" si="121"/>
        <v>8840.93</v>
      </c>
      <c r="D1408" s="50">
        <f t="shared" si="121"/>
        <v>7730.5800000000008</v>
      </c>
      <c r="E1408" s="50">
        <f t="shared" si="121"/>
        <v>6278.9100000000008</v>
      </c>
      <c r="F1408" s="50">
        <f t="shared" si="122"/>
        <v>0</v>
      </c>
      <c r="G1408" s="50">
        <f t="shared" si="122"/>
        <v>0</v>
      </c>
    </row>
    <row r="1409" spans="1:7" ht="14" hidden="1">
      <c r="A1409" s="43">
        <v>74</v>
      </c>
      <c r="B1409" s="45"/>
      <c r="C1409" s="50">
        <f t="shared" si="121"/>
        <v>9493.8900000000012</v>
      </c>
      <c r="D1409" s="50">
        <f t="shared" si="121"/>
        <v>8294.5</v>
      </c>
      <c r="E1409" s="50">
        <f t="shared" si="121"/>
        <v>6757.5</v>
      </c>
      <c r="F1409" s="50">
        <f t="shared" si="122"/>
        <v>0</v>
      </c>
      <c r="G1409" s="50">
        <f t="shared" si="122"/>
        <v>0</v>
      </c>
    </row>
    <row r="1410" spans="1:7" ht="14" hidden="1">
      <c r="A1410" s="43">
        <v>75</v>
      </c>
      <c r="B1410" s="45"/>
      <c r="C1410" s="50">
        <f t="shared" si="121"/>
        <v>10173.35</v>
      </c>
      <c r="D1410" s="50">
        <f t="shared" si="121"/>
        <v>8879.6200000000008</v>
      </c>
      <c r="E1410" s="50">
        <f t="shared" si="121"/>
        <v>7255.7000000000007</v>
      </c>
      <c r="F1410" s="50">
        <f t="shared" si="122"/>
        <v>0</v>
      </c>
      <c r="G1410" s="50">
        <f t="shared" si="122"/>
        <v>0</v>
      </c>
    </row>
    <row r="1411" spans="1:7" ht="14" hidden="1">
      <c r="A1411" s="43">
        <v>76</v>
      </c>
      <c r="B1411" s="45"/>
      <c r="C1411" s="50">
        <f t="shared" si="121"/>
        <v>10173.35</v>
      </c>
      <c r="D1411" s="50">
        <f t="shared" si="121"/>
        <v>8879.6200000000008</v>
      </c>
      <c r="E1411" s="50">
        <f t="shared" si="121"/>
        <v>7255.7000000000007</v>
      </c>
      <c r="F1411" s="50">
        <f t="shared" si="122"/>
        <v>0</v>
      </c>
      <c r="G1411" s="50">
        <f t="shared" si="122"/>
        <v>0</v>
      </c>
    </row>
    <row r="1412" spans="1:7" ht="14" hidden="1">
      <c r="A1412" s="43">
        <v>77</v>
      </c>
      <c r="B1412" s="45"/>
      <c r="C1412" s="50">
        <f t="shared" si="121"/>
        <v>10173.35</v>
      </c>
      <c r="D1412" s="50">
        <f t="shared" si="121"/>
        <v>8879.6200000000008</v>
      </c>
      <c r="E1412" s="50">
        <f t="shared" si="121"/>
        <v>7255.7000000000007</v>
      </c>
      <c r="F1412" s="50">
        <f t="shared" si="122"/>
        <v>0</v>
      </c>
      <c r="G1412" s="50">
        <f t="shared" si="122"/>
        <v>0</v>
      </c>
    </row>
    <row r="1413" spans="1:7" ht="14" hidden="1">
      <c r="A1413" s="43">
        <v>78</v>
      </c>
      <c r="B1413" s="45"/>
      <c r="C1413" s="50">
        <f t="shared" ref="C1413:E1422" si="123">+C1189*$K$4</f>
        <v>10173.35</v>
      </c>
      <c r="D1413" s="50">
        <f t="shared" si="123"/>
        <v>8879.6200000000008</v>
      </c>
      <c r="E1413" s="50">
        <f t="shared" si="123"/>
        <v>7255.7000000000007</v>
      </c>
      <c r="F1413" s="50">
        <f t="shared" ref="F1413:G1422" si="124">+F1264*$K$3</f>
        <v>0</v>
      </c>
      <c r="G1413" s="50">
        <f t="shared" si="124"/>
        <v>0</v>
      </c>
    </row>
    <row r="1414" spans="1:7" ht="14" hidden="1">
      <c r="A1414" s="43">
        <v>79</v>
      </c>
      <c r="B1414" s="45"/>
      <c r="C1414" s="50">
        <f t="shared" si="123"/>
        <v>10173.35</v>
      </c>
      <c r="D1414" s="50">
        <f t="shared" si="123"/>
        <v>8879.6200000000008</v>
      </c>
      <c r="E1414" s="50">
        <f t="shared" si="123"/>
        <v>7255.7000000000007</v>
      </c>
      <c r="F1414" s="50">
        <f t="shared" si="124"/>
        <v>0</v>
      </c>
      <c r="G1414" s="50">
        <f t="shared" si="124"/>
        <v>0</v>
      </c>
    </row>
    <row r="1415" spans="1:7" ht="14" hidden="1">
      <c r="A1415" s="43">
        <v>80</v>
      </c>
      <c r="B1415" s="45"/>
      <c r="C1415" s="50">
        <f t="shared" si="123"/>
        <v>10173.35</v>
      </c>
      <c r="D1415" s="50">
        <f t="shared" si="123"/>
        <v>8879.6200000000008</v>
      </c>
      <c r="E1415" s="50">
        <f t="shared" si="123"/>
        <v>7255.7000000000007</v>
      </c>
      <c r="F1415" s="50">
        <f t="shared" si="124"/>
        <v>0</v>
      </c>
      <c r="G1415" s="50">
        <f t="shared" si="124"/>
        <v>0</v>
      </c>
    </row>
    <row r="1416" spans="1:7" ht="14" hidden="1">
      <c r="A1416" s="43">
        <v>81</v>
      </c>
      <c r="B1416" s="45"/>
      <c r="C1416" s="50">
        <f t="shared" si="123"/>
        <v>10173.35</v>
      </c>
      <c r="D1416" s="50">
        <f t="shared" si="123"/>
        <v>8879.6200000000008</v>
      </c>
      <c r="E1416" s="50">
        <f t="shared" si="123"/>
        <v>7255.7000000000007</v>
      </c>
      <c r="F1416" s="50">
        <f t="shared" si="124"/>
        <v>0</v>
      </c>
      <c r="G1416" s="50">
        <f t="shared" si="124"/>
        <v>0</v>
      </c>
    </row>
    <row r="1417" spans="1:7" ht="14" hidden="1">
      <c r="A1417" s="43">
        <v>82</v>
      </c>
      <c r="B1417" s="45"/>
      <c r="C1417" s="50">
        <f t="shared" si="123"/>
        <v>10173.35</v>
      </c>
      <c r="D1417" s="50">
        <f t="shared" si="123"/>
        <v>8879.6200000000008</v>
      </c>
      <c r="E1417" s="50">
        <f t="shared" si="123"/>
        <v>7255.7000000000007</v>
      </c>
      <c r="F1417" s="50">
        <f t="shared" si="124"/>
        <v>0</v>
      </c>
      <c r="G1417" s="50">
        <f t="shared" si="124"/>
        <v>0</v>
      </c>
    </row>
    <row r="1418" spans="1:7" ht="14" hidden="1">
      <c r="A1418" s="43">
        <v>83</v>
      </c>
      <c r="B1418" s="45"/>
      <c r="C1418" s="50">
        <f t="shared" si="123"/>
        <v>10173.35</v>
      </c>
      <c r="D1418" s="50">
        <f t="shared" si="123"/>
        <v>8879.6200000000008</v>
      </c>
      <c r="E1418" s="50">
        <f t="shared" si="123"/>
        <v>7255.7000000000007</v>
      </c>
      <c r="F1418" s="50">
        <f t="shared" si="124"/>
        <v>0</v>
      </c>
      <c r="G1418" s="50">
        <f t="shared" si="124"/>
        <v>0</v>
      </c>
    </row>
    <row r="1419" spans="1:7" ht="14" hidden="1">
      <c r="A1419" s="43">
        <v>84</v>
      </c>
      <c r="B1419" s="45" t="s">
        <v>3</v>
      </c>
      <c r="C1419" s="50">
        <f t="shared" si="123"/>
        <v>10173.35</v>
      </c>
      <c r="D1419" s="50">
        <f t="shared" si="123"/>
        <v>8879.6200000000008</v>
      </c>
      <c r="E1419" s="50">
        <f t="shared" si="123"/>
        <v>7255.7000000000007</v>
      </c>
      <c r="F1419" s="50">
        <f t="shared" si="124"/>
        <v>0</v>
      </c>
      <c r="G1419" s="50">
        <f t="shared" si="124"/>
        <v>0</v>
      </c>
    </row>
    <row r="1420" spans="1:7" ht="14" hidden="1">
      <c r="A1420" s="43">
        <v>1</v>
      </c>
      <c r="B1420" s="45" t="s">
        <v>4</v>
      </c>
      <c r="C1420" s="50">
        <f t="shared" si="123"/>
        <v>540.6</v>
      </c>
      <c r="D1420" s="50">
        <f t="shared" si="123"/>
        <v>455.27000000000004</v>
      </c>
      <c r="E1420" s="50">
        <f t="shared" si="123"/>
        <v>355.63</v>
      </c>
      <c r="F1420" s="50">
        <f t="shared" si="124"/>
        <v>0</v>
      </c>
      <c r="G1420" s="50">
        <f t="shared" si="124"/>
        <v>0</v>
      </c>
    </row>
    <row r="1421" spans="1:7" ht="14" hidden="1">
      <c r="A1421" s="43">
        <v>2</v>
      </c>
      <c r="B1421" s="45" t="s">
        <v>1</v>
      </c>
      <c r="C1421" s="50">
        <f t="shared" si="123"/>
        <v>917.43000000000006</v>
      </c>
      <c r="D1421" s="50">
        <f t="shared" si="123"/>
        <v>772.74</v>
      </c>
      <c r="E1421" s="50">
        <f t="shared" si="123"/>
        <v>605.79000000000008</v>
      </c>
      <c r="F1421" s="50">
        <f t="shared" si="124"/>
        <v>0</v>
      </c>
      <c r="G1421" s="50">
        <f t="shared" si="124"/>
        <v>0</v>
      </c>
    </row>
    <row r="1422" spans="1:7" ht="14" hidden="1">
      <c r="A1422" s="43">
        <v>3</v>
      </c>
      <c r="B1422" s="45" t="s">
        <v>5</v>
      </c>
      <c r="C1422" s="50">
        <f t="shared" si="123"/>
        <v>1295.3200000000002</v>
      </c>
      <c r="D1422" s="50">
        <f t="shared" si="123"/>
        <v>1090.21</v>
      </c>
      <c r="E1422" s="50">
        <f t="shared" si="123"/>
        <v>855.42000000000007</v>
      </c>
      <c r="F1422" s="50">
        <f t="shared" si="124"/>
        <v>0</v>
      </c>
      <c r="G1422" s="50">
        <f t="shared" si="124"/>
        <v>0</v>
      </c>
    </row>
    <row r="1423" spans="1:7" ht="14" hidden="1" thickBot="1"/>
    <row r="1424" spans="1:7" ht="18" hidden="1">
      <c r="A1424" s="524" t="s">
        <v>22</v>
      </c>
      <c r="B1424" s="525"/>
      <c r="C1424" s="525"/>
      <c r="D1424" s="525"/>
      <c r="E1424" s="525"/>
      <c r="F1424" s="525"/>
      <c r="G1424" s="526"/>
    </row>
    <row r="1425" spans="1:8" ht="18" hidden="1">
      <c r="A1425" s="518" t="s">
        <v>11</v>
      </c>
      <c r="B1425" s="519"/>
      <c r="C1425" s="519"/>
      <c r="D1425" s="519"/>
      <c r="E1425" s="519"/>
      <c r="F1425" s="519"/>
      <c r="G1425" s="520"/>
      <c r="H1425" s="51"/>
    </row>
    <row r="1426" spans="1:8" hidden="1">
      <c r="A1426" s="521" t="s">
        <v>0</v>
      </c>
      <c r="B1426" s="522"/>
      <c r="C1426" s="522"/>
      <c r="D1426" s="522"/>
      <c r="E1426" s="522"/>
      <c r="F1426" s="522"/>
      <c r="G1426" s="523"/>
    </row>
    <row r="1427" spans="1:8" hidden="1">
      <c r="A1427" s="43" t="s">
        <v>2</v>
      </c>
      <c r="B1427" s="44" t="s">
        <v>2</v>
      </c>
      <c r="C1427" s="60">
        <v>0</v>
      </c>
      <c r="D1427" s="60">
        <v>1000</v>
      </c>
      <c r="E1427" s="60"/>
      <c r="F1427" s="262"/>
      <c r="G1427" s="262"/>
    </row>
    <row r="1428" spans="1:8" ht="14" hidden="1">
      <c r="A1428" s="43">
        <v>18</v>
      </c>
      <c r="B1428" s="44"/>
      <c r="C1428" s="50">
        <f t="shared" ref="C1428:F1447" si="125">+C905*$K$4</f>
        <v>9264.4</v>
      </c>
      <c r="D1428" s="50">
        <f t="shared" si="125"/>
        <v>5977.34</v>
      </c>
      <c r="E1428" s="50">
        <f t="shared" si="125"/>
        <v>0</v>
      </c>
      <c r="F1428" s="50">
        <f t="shared" si="125"/>
        <v>0</v>
      </c>
      <c r="G1428" s="50">
        <f t="shared" ref="G1428:G1459" si="126">+G754*$K$3</f>
        <v>0</v>
      </c>
    </row>
    <row r="1429" spans="1:8" ht="14" hidden="1">
      <c r="A1429" s="43">
        <v>19</v>
      </c>
      <c r="B1429" s="44"/>
      <c r="C1429" s="50">
        <f t="shared" si="125"/>
        <v>9264.4</v>
      </c>
      <c r="D1429" s="50">
        <f t="shared" si="125"/>
        <v>5977.34</v>
      </c>
      <c r="E1429" s="50">
        <f t="shared" si="125"/>
        <v>0</v>
      </c>
      <c r="F1429" s="50">
        <f t="shared" si="125"/>
        <v>0</v>
      </c>
      <c r="G1429" s="50">
        <f t="shared" si="126"/>
        <v>0</v>
      </c>
    </row>
    <row r="1430" spans="1:8" ht="14" hidden="1">
      <c r="A1430" s="43">
        <v>20</v>
      </c>
      <c r="B1430" s="44"/>
      <c r="C1430" s="50">
        <f t="shared" si="125"/>
        <v>9264.4</v>
      </c>
      <c r="D1430" s="50">
        <f t="shared" si="125"/>
        <v>5977.34</v>
      </c>
      <c r="E1430" s="50">
        <f t="shared" si="125"/>
        <v>0</v>
      </c>
      <c r="F1430" s="50">
        <f t="shared" si="125"/>
        <v>0</v>
      </c>
      <c r="G1430" s="50">
        <f t="shared" si="126"/>
        <v>0</v>
      </c>
    </row>
    <row r="1431" spans="1:8" ht="14" hidden="1">
      <c r="A1431" s="43">
        <v>21</v>
      </c>
      <c r="B1431" s="44"/>
      <c r="C1431" s="50">
        <f t="shared" si="125"/>
        <v>9264.4</v>
      </c>
      <c r="D1431" s="50">
        <f t="shared" si="125"/>
        <v>5977.34</v>
      </c>
      <c r="E1431" s="50">
        <f t="shared" si="125"/>
        <v>0</v>
      </c>
      <c r="F1431" s="50">
        <f t="shared" si="125"/>
        <v>0</v>
      </c>
      <c r="G1431" s="50">
        <f t="shared" si="126"/>
        <v>0</v>
      </c>
    </row>
    <row r="1432" spans="1:8" ht="14" hidden="1">
      <c r="A1432" s="43">
        <v>22</v>
      </c>
      <c r="B1432" s="44"/>
      <c r="C1432" s="50">
        <f t="shared" si="125"/>
        <v>9264.4</v>
      </c>
      <c r="D1432" s="50">
        <f t="shared" si="125"/>
        <v>5977.34</v>
      </c>
      <c r="E1432" s="50">
        <f t="shared" si="125"/>
        <v>0</v>
      </c>
      <c r="F1432" s="50">
        <f t="shared" si="125"/>
        <v>0</v>
      </c>
      <c r="G1432" s="50">
        <f t="shared" si="126"/>
        <v>0</v>
      </c>
    </row>
    <row r="1433" spans="1:8" ht="14" hidden="1">
      <c r="A1433" s="43">
        <v>23</v>
      </c>
      <c r="B1433" s="44"/>
      <c r="C1433" s="50">
        <f t="shared" si="125"/>
        <v>9264.4</v>
      </c>
      <c r="D1433" s="50">
        <f t="shared" si="125"/>
        <v>5977.34</v>
      </c>
      <c r="E1433" s="50">
        <f t="shared" si="125"/>
        <v>0</v>
      </c>
      <c r="F1433" s="50">
        <f t="shared" si="125"/>
        <v>0</v>
      </c>
      <c r="G1433" s="50">
        <f t="shared" si="126"/>
        <v>0</v>
      </c>
    </row>
    <row r="1434" spans="1:8" ht="14" hidden="1">
      <c r="A1434" s="43">
        <v>24</v>
      </c>
      <c r="B1434" s="44"/>
      <c r="C1434" s="50">
        <f t="shared" si="125"/>
        <v>9264.4</v>
      </c>
      <c r="D1434" s="50">
        <f t="shared" si="125"/>
        <v>5977.34</v>
      </c>
      <c r="E1434" s="50">
        <f t="shared" si="125"/>
        <v>0</v>
      </c>
      <c r="F1434" s="50">
        <f t="shared" si="125"/>
        <v>0</v>
      </c>
      <c r="G1434" s="50">
        <f t="shared" si="126"/>
        <v>0</v>
      </c>
    </row>
    <row r="1435" spans="1:8" ht="14" hidden="1">
      <c r="A1435" s="43">
        <v>25</v>
      </c>
      <c r="B1435" s="44"/>
      <c r="C1435" s="50">
        <f t="shared" si="125"/>
        <v>9933.7900000000009</v>
      </c>
      <c r="D1435" s="50">
        <f t="shared" si="125"/>
        <v>6409.29</v>
      </c>
      <c r="E1435" s="50">
        <f t="shared" si="125"/>
        <v>0</v>
      </c>
      <c r="F1435" s="50">
        <f t="shared" si="125"/>
        <v>0</v>
      </c>
      <c r="G1435" s="50">
        <f t="shared" si="126"/>
        <v>0</v>
      </c>
    </row>
    <row r="1436" spans="1:8" ht="14" hidden="1">
      <c r="A1436" s="43">
        <v>26</v>
      </c>
      <c r="B1436" s="44"/>
      <c r="C1436" s="50">
        <f t="shared" si="125"/>
        <v>9933.7900000000009</v>
      </c>
      <c r="D1436" s="50">
        <f t="shared" si="125"/>
        <v>6409.29</v>
      </c>
      <c r="E1436" s="50">
        <f t="shared" si="125"/>
        <v>0</v>
      </c>
      <c r="F1436" s="50">
        <f t="shared" si="125"/>
        <v>0</v>
      </c>
      <c r="G1436" s="50">
        <f t="shared" si="126"/>
        <v>0</v>
      </c>
    </row>
    <row r="1437" spans="1:8" ht="14" hidden="1">
      <c r="A1437" s="43">
        <v>27</v>
      </c>
      <c r="B1437" s="44"/>
      <c r="C1437" s="50">
        <f t="shared" si="125"/>
        <v>9933.7900000000009</v>
      </c>
      <c r="D1437" s="50">
        <f t="shared" si="125"/>
        <v>6409.29</v>
      </c>
      <c r="E1437" s="50">
        <f t="shared" si="125"/>
        <v>0</v>
      </c>
      <c r="F1437" s="50">
        <f t="shared" si="125"/>
        <v>0</v>
      </c>
      <c r="G1437" s="50">
        <f t="shared" si="126"/>
        <v>0</v>
      </c>
    </row>
    <row r="1438" spans="1:8" ht="14" hidden="1">
      <c r="A1438" s="43">
        <v>28</v>
      </c>
      <c r="B1438" s="44"/>
      <c r="C1438" s="50">
        <f t="shared" si="125"/>
        <v>9933.7900000000009</v>
      </c>
      <c r="D1438" s="50">
        <f t="shared" si="125"/>
        <v>6409.29</v>
      </c>
      <c r="E1438" s="50">
        <f t="shared" si="125"/>
        <v>0</v>
      </c>
      <c r="F1438" s="50">
        <f t="shared" si="125"/>
        <v>0</v>
      </c>
      <c r="G1438" s="50">
        <f t="shared" si="126"/>
        <v>0</v>
      </c>
    </row>
    <row r="1439" spans="1:8" ht="14" hidden="1">
      <c r="A1439" s="43">
        <v>29</v>
      </c>
      <c r="B1439" s="44"/>
      <c r="C1439" s="50">
        <f t="shared" si="125"/>
        <v>9933.7900000000009</v>
      </c>
      <c r="D1439" s="50">
        <f t="shared" si="125"/>
        <v>6409.29</v>
      </c>
      <c r="E1439" s="50">
        <f t="shared" si="125"/>
        <v>0</v>
      </c>
      <c r="F1439" s="50">
        <f t="shared" si="125"/>
        <v>0</v>
      </c>
      <c r="G1439" s="50">
        <f t="shared" si="126"/>
        <v>0</v>
      </c>
    </row>
    <row r="1440" spans="1:8" ht="14" hidden="1">
      <c r="A1440" s="43">
        <v>30</v>
      </c>
      <c r="B1440" s="44"/>
      <c r="C1440" s="50">
        <f t="shared" si="125"/>
        <v>11088.130000000001</v>
      </c>
      <c r="D1440" s="50">
        <f t="shared" si="125"/>
        <v>7154.47</v>
      </c>
      <c r="E1440" s="50">
        <f t="shared" si="125"/>
        <v>0</v>
      </c>
      <c r="F1440" s="50">
        <f t="shared" si="125"/>
        <v>0</v>
      </c>
      <c r="G1440" s="50">
        <f t="shared" si="126"/>
        <v>0</v>
      </c>
    </row>
    <row r="1441" spans="1:7" ht="14" hidden="1">
      <c r="A1441" s="43">
        <v>31</v>
      </c>
      <c r="B1441" s="44"/>
      <c r="C1441" s="50">
        <f t="shared" si="125"/>
        <v>11088.130000000001</v>
      </c>
      <c r="D1441" s="50">
        <f t="shared" si="125"/>
        <v>7154.47</v>
      </c>
      <c r="E1441" s="50">
        <f t="shared" si="125"/>
        <v>0</v>
      </c>
      <c r="F1441" s="50">
        <f t="shared" si="125"/>
        <v>0</v>
      </c>
      <c r="G1441" s="50">
        <f t="shared" si="126"/>
        <v>0</v>
      </c>
    </row>
    <row r="1442" spans="1:7" ht="14" hidden="1">
      <c r="A1442" s="43">
        <v>32</v>
      </c>
      <c r="B1442" s="44"/>
      <c r="C1442" s="50">
        <f t="shared" si="125"/>
        <v>11088.130000000001</v>
      </c>
      <c r="D1442" s="50">
        <f t="shared" si="125"/>
        <v>7154.47</v>
      </c>
      <c r="E1442" s="50">
        <f t="shared" si="125"/>
        <v>0</v>
      </c>
      <c r="F1442" s="50">
        <f t="shared" si="125"/>
        <v>0</v>
      </c>
      <c r="G1442" s="50">
        <f t="shared" si="126"/>
        <v>0</v>
      </c>
    </row>
    <row r="1443" spans="1:7" ht="14" hidden="1">
      <c r="A1443" s="43">
        <v>33</v>
      </c>
      <c r="B1443" s="44"/>
      <c r="C1443" s="50">
        <f t="shared" si="125"/>
        <v>11088.130000000001</v>
      </c>
      <c r="D1443" s="50">
        <f t="shared" si="125"/>
        <v>7154.47</v>
      </c>
      <c r="E1443" s="50">
        <f t="shared" si="125"/>
        <v>0</v>
      </c>
      <c r="F1443" s="50">
        <f t="shared" si="125"/>
        <v>0</v>
      </c>
      <c r="G1443" s="50">
        <f t="shared" si="126"/>
        <v>0</v>
      </c>
    </row>
    <row r="1444" spans="1:7" ht="14" hidden="1">
      <c r="A1444" s="43">
        <v>34</v>
      </c>
      <c r="B1444" s="44"/>
      <c r="C1444" s="50">
        <f t="shared" si="125"/>
        <v>11088.130000000001</v>
      </c>
      <c r="D1444" s="50">
        <f t="shared" si="125"/>
        <v>7154.47</v>
      </c>
      <c r="E1444" s="50">
        <f t="shared" si="125"/>
        <v>0</v>
      </c>
      <c r="F1444" s="50">
        <f t="shared" si="125"/>
        <v>0</v>
      </c>
      <c r="G1444" s="50">
        <f t="shared" si="126"/>
        <v>0</v>
      </c>
    </row>
    <row r="1445" spans="1:7" ht="14" hidden="1">
      <c r="A1445" s="43">
        <v>35</v>
      </c>
      <c r="B1445" s="44"/>
      <c r="C1445" s="50">
        <f t="shared" si="125"/>
        <v>12403.060000000001</v>
      </c>
      <c r="D1445" s="50">
        <f t="shared" si="125"/>
        <v>8002.47</v>
      </c>
      <c r="E1445" s="50">
        <f t="shared" si="125"/>
        <v>0</v>
      </c>
      <c r="F1445" s="50">
        <f t="shared" si="125"/>
        <v>0</v>
      </c>
      <c r="G1445" s="50">
        <f t="shared" si="126"/>
        <v>0</v>
      </c>
    </row>
    <row r="1446" spans="1:7" ht="14" hidden="1">
      <c r="A1446" s="43">
        <v>36</v>
      </c>
      <c r="B1446" s="44"/>
      <c r="C1446" s="50">
        <f t="shared" si="125"/>
        <v>12403.060000000001</v>
      </c>
      <c r="D1446" s="50">
        <f t="shared" si="125"/>
        <v>8002.47</v>
      </c>
      <c r="E1446" s="50">
        <f t="shared" si="125"/>
        <v>0</v>
      </c>
      <c r="F1446" s="50">
        <f t="shared" si="125"/>
        <v>0</v>
      </c>
      <c r="G1446" s="50">
        <f t="shared" si="126"/>
        <v>0</v>
      </c>
    </row>
    <row r="1447" spans="1:7" ht="14" hidden="1">
      <c r="A1447" s="43">
        <v>37</v>
      </c>
      <c r="B1447" s="44"/>
      <c r="C1447" s="50">
        <f t="shared" si="125"/>
        <v>12403.060000000001</v>
      </c>
      <c r="D1447" s="50">
        <f t="shared" si="125"/>
        <v>8002.47</v>
      </c>
      <c r="E1447" s="50">
        <f t="shared" si="125"/>
        <v>0</v>
      </c>
      <c r="F1447" s="50">
        <f t="shared" si="125"/>
        <v>0</v>
      </c>
      <c r="G1447" s="50">
        <f t="shared" si="126"/>
        <v>0</v>
      </c>
    </row>
    <row r="1448" spans="1:7" ht="14" hidden="1">
      <c r="A1448" s="43">
        <v>38</v>
      </c>
      <c r="B1448" s="44"/>
      <c r="C1448" s="50">
        <f t="shared" ref="C1448:F1467" si="127">+C925*$K$4</f>
        <v>12403.060000000001</v>
      </c>
      <c r="D1448" s="50">
        <f t="shared" si="127"/>
        <v>8002.47</v>
      </c>
      <c r="E1448" s="50">
        <f t="shared" si="127"/>
        <v>0</v>
      </c>
      <c r="F1448" s="50">
        <f t="shared" si="127"/>
        <v>0</v>
      </c>
      <c r="G1448" s="50">
        <f t="shared" si="126"/>
        <v>0</v>
      </c>
    </row>
    <row r="1449" spans="1:7" ht="14" hidden="1">
      <c r="A1449" s="43">
        <v>39</v>
      </c>
      <c r="B1449" s="44"/>
      <c r="C1449" s="50">
        <f t="shared" si="127"/>
        <v>12403.060000000001</v>
      </c>
      <c r="D1449" s="50">
        <f t="shared" si="127"/>
        <v>8002.47</v>
      </c>
      <c r="E1449" s="50">
        <f t="shared" si="127"/>
        <v>0</v>
      </c>
      <c r="F1449" s="50">
        <f t="shared" si="127"/>
        <v>0</v>
      </c>
      <c r="G1449" s="50">
        <f t="shared" si="126"/>
        <v>0</v>
      </c>
    </row>
    <row r="1450" spans="1:7" ht="14" hidden="1">
      <c r="A1450" s="43">
        <v>40</v>
      </c>
      <c r="B1450" s="44"/>
      <c r="C1450" s="50">
        <f t="shared" si="127"/>
        <v>13905.61</v>
      </c>
      <c r="D1450" s="50">
        <f t="shared" si="127"/>
        <v>8971.3100000000013</v>
      </c>
      <c r="E1450" s="50">
        <f t="shared" si="127"/>
        <v>0</v>
      </c>
      <c r="F1450" s="50">
        <f t="shared" si="127"/>
        <v>0</v>
      </c>
      <c r="G1450" s="50">
        <f t="shared" si="126"/>
        <v>0</v>
      </c>
    </row>
    <row r="1451" spans="1:7" ht="14" hidden="1">
      <c r="A1451" s="43">
        <v>41</v>
      </c>
      <c r="B1451" s="44"/>
      <c r="C1451" s="50">
        <f t="shared" si="127"/>
        <v>13905.61</v>
      </c>
      <c r="D1451" s="50">
        <f t="shared" si="127"/>
        <v>8971.3100000000013</v>
      </c>
      <c r="E1451" s="50">
        <f t="shared" si="127"/>
        <v>0</v>
      </c>
      <c r="F1451" s="50">
        <f t="shared" si="127"/>
        <v>0</v>
      </c>
      <c r="G1451" s="50">
        <f t="shared" si="126"/>
        <v>0</v>
      </c>
    </row>
    <row r="1452" spans="1:7" ht="14" hidden="1">
      <c r="A1452" s="43">
        <v>42</v>
      </c>
      <c r="B1452" s="44"/>
      <c r="C1452" s="50">
        <f t="shared" si="127"/>
        <v>13905.61</v>
      </c>
      <c r="D1452" s="50">
        <f t="shared" si="127"/>
        <v>8971.3100000000013</v>
      </c>
      <c r="E1452" s="50">
        <f t="shared" si="127"/>
        <v>0</v>
      </c>
      <c r="F1452" s="50">
        <f t="shared" si="127"/>
        <v>0</v>
      </c>
      <c r="G1452" s="50">
        <f t="shared" si="126"/>
        <v>0</v>
      </c>
    </row>
    <row r="1453" spans="1:7" ht="14" hidden="1">
      <c r="A1453" s="43">
        <v>43</v>
      </c>
      <c r="B1453" s="44"/>
      <c r="C1453" s="50">
        <f t="shared" si="127"/>
        <v>13905.61</v>
      </c>
      <c r="D1453" s="50">
        <f t="shared" si="127"/>
        <v>8971.3100000000013</v>
      </c>
      <c r="E1453" s="50">
        <f t="shared" si="127"/>
        <v>0</v>
      </c>
      <c r="F1453" s="50">
        <f t="shared" si="127"/>
        <v>0</v>
      </c>
      <c r="G1453" s="50">
        <f t="shared" si="126"/>
        <v>0</v>
      </c>
    </row>
    <row r="1454" spans="1:7" ht="14" hidden="1">
      <c r="A1454" s="43">
        <v>44</v>
      </c>
      <c r="B1454" s="44"/>
      <c r="C1454" s="50">
        <f t="shared" si="127"/>
        <v>13905.61</v>
      </c>
      <c r="D1454" s="50">
        <f t="shared" si="127"/>
        <v>8971.3100000000013</v>
      </c>
      <c r="E1454" s="50">
        <f t="shared" si="127"/>
        <v>0</v>
      </c>
      <c r="F1454" s="50">
        <f t="shared" si="127"/>
        <v>0</v>
      </c>
      <c r="G1454" s="50">
        <f t="shared" si="126"/>
        <v>0</v>
      </c>
    </row>
    <row r="1455" spans="1:7" ht="14" hidden="1">
      <c r="A1455" s="43">
        <v>45</v>
      </c>
      <c r="B1455" s="44"/>
      <c r="C1455" s="50">
        <f t="shared" si="127"/>
        <v>15564.51</v>
      </c>
      <c r="D1455" s="50">
        <f t="shared" si="127"/>
        <v>10042.44</v>
      </c>
      <c r="E1455" s="50">
        <f t="shared" si="127"/>
        <v>0</v>
      </c>
      <c r="F1455" s="50">
        <f t="shared" si="127"/>
        <v>0</v>
      </c>
      <c r="G1455" s="50">
        <f t="shared" si="126"/>
        <v>0</v>
      </c>
    </row>
    <row r="1456" spans="1:7" ht="14" hidden="1">
      <c r="A1456" s="43">
        <v>46</v>
      </c>
      <c r="B1456" s="44"/>
      <c r="C1456" s="50">
        <f t="shared" si="127"/>
        <v>15564.51</v>
      </c>
      <c r="D1456" s="50">
        <f t="shared" si="127"/>
        <v>10042.44</v>
      </c>
      <c r="E1456" s="50">
        <f t="shared" si="127"/>
        <v>0</v>
      </c>
      <c r="F1456" s="50">
        <f t="shared" si="127"/>
        <v>0</v>
      </c>
      <c r="G1456" s="50">
        <f t="shared" si="126"/>
        <v>0</v>
      </c>
    </row>
    <row r="1457" spans="1:7" ht="14" hidden="1">
      <c r="A1457" s="43">
        <v>47</v>
      </c>
      <c r="B1457" s="44"/>
      <c r="C1457" s="50">
        <f t="shared" si="127"/>
        <v>15564.51</v>
      </c>
      <c r="D1457" s="50">
        <f t="shared" si="127"/>
        <v>10042.44</v>
      </c>
      <c r="E1457" s="50">
        <f t="shared" si="127"/>
        <v>0</v>
      </c>
      <c r="F1457" s="50">
        <f t="shared" si="127"/>
        <v>0</v>
      </c>
      <c r="G1457" s="50">
        <f t="shared" si="126"/>
        <v>0</v>
      </c>
    </row>
    <row r="1458" spans="1:7" ht="14" hidden="1">
      <c r="A1458" s="43">
        <v>48</v>
      </c>
      <c r="B1458" s="44"/>
      <c r="C1458" s="50">
        <f t="shared" si="127"/>
        <v>15564.51</v>
      </c>
      <c r="D1458" s="50">
        <f t="shared" si="127"/>
        <v>10042.44</v>
      </c>
      <c r="E1458" s="50">
        <f t="shared" si="127"/>
        <v>0</v>
      </c>
      <c r="F1458" s="50">
        <f t="shared" si="127"/>
        <v>0</v>
      </c>
      <c r="G1458" s="50">
        <f t="shared" si="126"/>
        <v>0</v>
      </c>
    </row>
    <row r="1459" spans="1:7" ht="14" hidden="1">
      <c r="A1459" s="43">
        <v>49</v>
      </c>
      <c r="B1459" s="44"/>
      <c r="C1459" s="50">
        <f t="shared" si="127"/>
        <v>15564.51</v>
      </c>
      <c r="D1459" s="50">
        <f t="shared" si="127"/>
        <v>10042.44</v>
      </c>
      <c r="E1459" s="50">
        <f t="shared" si="127"/>
        <v>0</v>
      </c>
      <c r="F1459" s="50">
        <f t="shared" si="127"/>
        <v>0</v>
      </c>
      <c r="G1459" s="50">
        <f t="shared" si="126"/>
        <v>0</v>
      </c>
    </row>
    <row r="1460" spans="1:7" ht="14" hidden="1">
      <c r="A1460" s="43">
        <v>50</v>
      </c>
      <c r="B1460" s="44"/>
      <c r="C1460" s="50">
        <f t="shared" si="127"/>
        <v>17419.510000000002</v>
      </c>
      <c r="D1460" s="50">
        <f t="shared" si="127"/>
        <v>11239.18</v>
      </c>
      <c r="E1460" s="50">
        <f t="shared" si="127"/>
        <v>0</v>
      </c>
      <c r="F1460" s="50">
        <f t="shared" si="127"/>
        <v>0</v>
      </c>
      <c r="G1460" s="50">
        <f t="shared" ref="G1460:G1491" si="128">+G786*$K$3</f>
        <v>0</v>
      </c>
    </row>
    <row r="1461" spans="1:7" ht="14" hidden="1">
      <c r="A1461" s="43">
        <v>51</v>
      </c>
      <c r="B1461" s="44"/>
      <c r="C1461" s="50">
        <f t="shared" si="127"/>
        <v>17419.510000000002</v>
      </c>
      <c r="D1461" s="50">
        <f t="shared" si="127"/>
        <v>11239.18</v>
      </c>
      <c r="E1461" s="50">
        <f t="shared" si="127"/>
        <v>0</v>
      </c>
      <c r="F1461" s="50">
        <f t="shared" si="127"/>
        <v>0</v>
      </c>
      <c r="G1461" s="50">
        <f t="shared" si="128"/>
        <v>0</v>
      </c>
    </row>
    <row r="1462" spans="1:7" ht="14" hidden="1">
      <c r="A1462" s="43">
        <v>52</v>
      </c>
      <c r="B1462" s="44"/>
      <c r="C1462" s="50">
        <f t="shared" si="127"/>
        <v>17419.510000000002</v>
      </c>
      <c r="D1462" s="50">
        <f t="shared" si="127"/>
        <v>11239.18</v>
      </c>
      <c r="E1462" s="50">
        <f t="shared" si="127"/>
        <v>0</v>
      </c>
      <c r="F1462" s="50">
        <f t="shared" si="127"/>
        <v>0</v>
      </c>
      <c r="G1462" s="50">
        <f t="shared" si="128"/>
        <v>0</v>
      </c>
    </row>
    <row r="1463" spans="1:7" ht="14" hidden="1">
      <c r="A1463" s="43">
        <v>53</v>
      </c>
      <c r="B1463" s="44"/>
      <c r="C1463" s="50">
        <f t="shared" si="127"/>
        <v>17419.510000000002</v>
      </c>
      <c r="D1463" s="50">
        <f t="shared" si="127"/>
        <v>11239.18</v>
      </c>
      <c r="E1463" s="50">
        <f t="shared" si="127"/>
        <v>0</v>
      </c>
      <c r="F1463" s="50">
        <f t="shared" si="127"/>
        <v>0</v>
      </c>
      <c r="G1463" s="50">
        <f t="shared" si="128"/>
        <v>0</v>
      </c>
    </row>
    <row r="1464" spans="1:7" ht="14" hidden="1">
      <c r="A1464" s="43">
        <v>54</v>
      </c>
      <c r="B1464" s="45"/>
      <c r="C1464" s="50">
        <f t="shared" si="127"/>
        <v>17419.510000000002</v>
      </c>
      <c r="D1464" s="50">
        <f t="shared" si="127"/>
        <v>11239.18</v>
      </c>
      <c r="E1464" s="50">
        <f t="shared" si="127"/>
        <v>0</v>
      </c>
      <c r="F1464" s="50">
        <f t="shared" si="127"/>
        <v>0</v>
      </c>
      <c r="G1464" s="50">
        <f t="shared" si="128"/>
        <v>0</v>
      </c>
    </row>
    <row r="1465" spans="1:7" ht="14" hidden="1">
      <c r="A1465" s="43">
        <v>55</v>
      </c>
      <c r="B1465" s="45"/>
      <c r="C1465" s="50">
        <f t="shared" si="127"/>
        <v>19457.36</v>
      </c>
      <c r="D1465" s="50">
        <f t="shared" si="127"/>
        <v>12552.52</v>
      </c>
      <c r="E1465" s="50">
        <f t="shared" si="127"/>
        <v>0</v>
      </c>
      <c r="F1465" s="50">
        <f t="shared" si="127"/>
        <v>0</v>
      </c>
      <c r="G1465" s="50">
        <f t="shared" si="128"/>
        <v>0</v>
      </c>
    </row>
    <row r="1466" spans="1:7" ht="14" hidden="1">
      <c r="A1466" s="43">
        <v>56</v>
      </c>
      <c r="B1466" s="45"/>
      <c r="C1466" s="50">
        <f t="shared" si="127"/>
        <v>19457.36</v>
      </c>
      <c r="D1466" s="50">
        <f t="shared" si="127"/>
        <v>12552.52</v>
      </c>
      <c r="E1466" s="50">
        <f t="shared" si="127"/>
        <v>0</v>
      </c>
      <c r="F1466" s="50">
        <f t="shared" si="127"/>
        <v>0</v>
      </c>
      <c r="G1466" s="50">
        <f t="shared" si="128"/>
        <v>0</v>
      </c>
    </row>
    <row r="1467" spans="1:7" ht="14" hidden="1">
      <c r="A1467" s="43">
        <v>57</v>
      </c>
      <c r="B1467" s="45"/>
      <c r="C1467" s="50">
        <f t="shared" si="127"/>
        <v>19457.36</v>
      </c>
      <c r="D1467" s="50">
        <f t="shared" si="127"/>
        <v>12552.52</v>
      </c>
      <c r="E1467" s="50">
        <f t="shared" si="127"/>
        <v>0</v>
      </c>
      <c r="F1467" s="50">
        <f t="shared" si="127"/>
        <v>0</v>
      </c>
      <c r="G1467" s="50">
        <f t="shared" si="128"/>
        <v>0</v>
      </c>
    </row>
    <row r="1468" spans="1:7" ht="14" hidden="1">
      <c r="A1468" s="43">
        <v>58</v>
      </c>
      <c r="B1468" s="45"/>
      <c r="C1468" s="50">
        <f t="shared" ref="C1468:F1487" si="129">+C945*$K$4</f>
        <v>19457.36</v>
      </c>
      <c r="D1468" s="50">
        <f t="shared" si="129"/>
        <v>12552.52</v>
      </c>
      <c r="E1468" s="50">
        <f t="shared" si="129"/>
        <v>0</v>
      </c>
      <c r="F1468" s="50">
        <f t="shared" si="129"/>
        <v>0</v>
      </c>
      <c r="G1468" s="50">
        <f t="shared" si="128"/>
        <v>0</v>
      </c>
    </row>
    <row r="1469" spans="1:7" ht="14" hidden="1">
      <c r="A1469" s="43">
        <v>59</v>
      </c>
      <c r="B1469" s="45"/>
      <c r="C1469" s="50">
        <f t="shared" si="129"/>
        <v>19457.36</v>
      </c>
      <c r="D1469" s="50">
        <f t="shared" si="129"/>
        <v>12552.52</v>
      </c>
      <c r="E1469" s="50">
        <f t="shared" si="129"/>
        <v>0</v>
      </c>
      <c r="F1469" s="50">
        <f t="shared" si="129"/>
        <v>0</v>
      </c>
      <c r="G1469" s="50">
        <f t="shared" si="128"/>
        <v>0</v>
      </c>
    </row>
    <row r="1470" spans="1:7" ht="14" hidden="1">
      <c r="A1470" s="43">
        <v>60</v>
      </c>
      <c r="B1470" s="45"/>
      <c r="C1470" s="50">
        <f t="shared" si="129"/>
        <v>20807.27</v>
      </c>
      <c r="D1470" s="50">
        <f t="shared" si="129"/>
        <v>13424.37</v>
      </c>
      <c r="E1470" s="50">
        <f t="shared" si="129"/>
        <v>0</v>
      </c>
      <c r="F1470" s="50">
        <f t="shared" si="129"/>
        <v>0</v>
      </c>
      <c r="G1470" s="50">
        <f t="shared" si="128"/>
        <v>0</v>
      </c>
    </row>
    <row r="1471" spans="1:7" ht="14" hidden="1">
      <c r="A1471" s="43">
        <v>61</v>
      </c>
      <c r="B1471" s="45"/>
      <c r="C1471" s="50">
        <f t="shared" si="129"/>
        <v>23155.7</v>
      </c>
      <c r="D1471" s="50">
        <f t="shared" si="129"/>
        <v>14939.11</v>
      </c>
      <c r="E1471" s="50">
        <f t="shared" si="129"/>
        <v>0</v>
      </c>
      <c r="F1471" s="50">
        <f t="shared" si="129"/>
        <v>0</v>
      </c>
      <c r="G1471" s="50">
        <f t="shared" si="128"/>
        <v>0</v>
      </c>
    </row>
    <row r="1472" spans="1:7" ht="14" hidden="1">
      <c r="A1472" s="43">
        <v>62</v>
      </c>
      <c r="B1472" s="45"/>
      <c r="C1472" s="50">
        <f t="shared" si="129"/>
        <v>25685.920000000002</v>
      </c>
      <c r="D1472" s="50">
        <f t="shared" si="129"/>
        <v>16572.04</v>
      </c>
      <c r="E1472" s="50">
        <f t="shared" si="129"/>
        <v>0</v>
      </c>
      <c r="F1472" s="50">
        <f t="shared" si="129"/>
        <v>0</v>
      </c>
      <c r="G1472" s="50">
        <f t="shared" si="128"/>
        <v>0</v>
      </c>
    </row>
    <row r="1473" spans="1:7" ht="14" hidden="1">
      <c r="A1473" s="43">
        <v>63</v>
      </c>
      <c r="B1473" s="45"/>
      <c r="C1473" s="50">
        <f t="shared" si="129"/>
        <v>28402.170000000002</v>
      </c>
      <c r="D1473" s="50">
        <f t="shared" si="129"/>
        <v>18324.75</v>
      </c>
      <c r="E1473" s="50">
        <f t="shared" si="129"/>
        <v>0</v>
      </c>
      <c r="F1473" s="50">
        <f t="shared" si="129"/>
        <v>0</v>
      </c>
      <c r="G1473" s="50">
        <f t="shared" si="128"/>
        <v>0</v>
      </c>
    </row>
    <row r="1474" spans="1:7" ht="14" hidden="1">
      <c r="A1474" s="43">
        <v>64</v>
      </c>
      <c r="B1474" s="45"/>
      <c r="C1474" s="50">
        <f t="shared" si="129"/>
        <v>31301.800000000003</v>
      </c>
      <c r="D1474" s="50">
        <f t="shared" si="129"/>
        <v>20194.59</v>
      </c>
      <c r="E1474" s="50">
        <f t="shared" si="129"/>
        <v>0</v>
      </c>
      <c r="F1474" s="50">
        <f t="shared" si="129"/>
        <v>0</v>
      </c>
      <c r="G1474" s="50">
        <f t="shared" si="128"/>
        <v>0</v>
      </c>
    </row>
    <row r="1475" spans="1:7" ht="14" hidden="1">
      <c r="A1475" s="43">
        <v>65</v>
      </c>
      <c r="B1475" s="45"/>
      <c r="C1475" s="50">
        <f t="shared" si="129"/>
        <v>34385.870000000003</v>
      </c>
      <c r="D1475" s="50">
        <f t="shared" si="129"/>
        <v>22185.27</v>
      </c>
      <c r="E1475" s="50">
        <f t="shared" si="129"/>
        <v>0</v>
      </c>
      <c r="F1475" s="50">
        <f t="shared" si="129"/>
        <v>0</v>
      </c>
      <c r="G1475" s="50">
        <f t="shared" si="128"/>
        <v>0</v>
      </c>
    </row>
    <row r="1476" spans="1:7" ht="14" hidden="1">
      <c r="A1476" s="43">
        <v>66</v>
      </c>
      <c r="B1476" s="45"/>
      <c r="C1476" s="50">
        <f t="shared" si="129"/>
        <v>37654.910000000003</v>
      </c>
      <c r="D1476" s="50">
        <f t="shared" si="129"/>
        <v>24293.08</v>
      </c>
      <c r="E1476" s="50">
        <f t="shared" si="129"/>
        <v>0</v>
      </c>
      <c r="F1476" s="50">
        <f t="shared" si="129"/>
        <v>0</v>
      </c>
      <c r="G1476" s="50">
        <f t="shared" si="128"/>
        <v>0</v>
      </c>
    </row>
    <row r="1477" spans="1:7" ht="14" hidden="1">
      <c r="A1477" s="43">
        <v>67</v>
      </c>
      <c r="B1477" s="45"/>
      <c r="C1477" s="50">
        <f t="shared" si="129"/>
        <v>41106.270000000004</v>
      </c>
      <c r="D1477" s="50">
        <f t="shared" si="129"/>
        <v>26520.670000000002</v>
      </c>
      <c r="E1477" s="50">
        <f t="shared" si="129"/>
        <v>0</v>
      </c>
      <c r="F1477" s="50">
        <f t="shared" si="129"/>
        <v>0</v>
      </c>
      <c r="G1477" s="50">
        <f t="shared" si="128"/>
        <v>0</v>
      </c>
    </row>
    <row r="1478" spans="1:7" ht="14" hidden="1">
      <c r="A1478" s="43">
        <v>68</v>
      </c>
      <c r="B1478" s="45"/>
      <c r="C1478" s="50">
        <f t="shared" si="129"/>
        <v>44742.07</v>
      </c>
      <c r="D1478" s="50">
        <f t="shared" si="129"/>
        <v>28866.45</v>
      </c>
      <c r="E1478" s="50">
        <f t="shared" si="129"/>
        <v>0</v>
      </c>
      <c r="F1478" s="50">
        <f t="shared" si="129"/>
        <v>0</v>
      </c>
      <c r="G1478" s="50">
        <f t="shared" si="128"/>
        <v>0</v>
      </c>
    </row>
    <row r="1479" spans="1:7" ht="14" hidden="1">
      <c r="A1479" s="43">
        <v>69</v>
      </c>
      <c r="B1479" s="45"/>
      <c r="C1479" s="50">
        <f t="shared" si="129"/>
        <v>48563.9</v>
      </c>
      <c r="D1479" s="50">
        <f t="shared" si="129"/>
        <v>31332.54</v>
      </c>
      <c r="E1479" s="50">
        <f t="shared" si="129"/>
        <v>0</v>
      </c>
      <c r="F1479" s="50">
        <f t="shared" si="129"/>
        <v>0</v>
      </c>
      <c r="G1479" s="50">
        <f t="shared" si="128"/>
        <v>0</v>
      </c>
    </row>
    <row r="1480" spans="1:7" ht="14" hidden="1">
      <c r="A1480" s="43">
        <v>70</v>
      </c>
      <c r="B1480" s="45"/>
      <c r="C1480" s="50">
        <f t="shared" si="129"/>
        <v>52566.990000000005</v>
      </c>
      <c r="D1480" s="50">
        <f t="shared" si="129"/>
        <v>33914.700000000004</v>
      </c>
      <c r="E1480" s="50">
        <f t="shared" si="129"/>
        <v>0</v>
      </c>
      <c r="F1480" s="50">
        <f t="shared" si="129"/>
        <v>0</v>
      </c>
      <c r="G1480" s="50">
        <f t="shared" si="128"/>
        <v>0</v>
      </c>
    </row>
    <row r="1481" spans="1:7" ht="14" hidden="1">
      <c r="A1481" s="43">
        <v>71</v>
      </c>
      <c r="B1481" s="45"/>
      <c r="C1481" s="50">
        <f t="shared" si="129"/>
        <v>56757.170000000006</v>
      </c>
      <c r="D1481" s="50">
        <f t="shared" si="129"/>
        <v>36617.17</v>
      </c>
      <c r="E1481" s="50">
        <f t="shared" si="129"/>
        <v>0</v>
      </c>
      <c r="F1481" s="50">
        <f t="shared" si="129"/>
        <v>0</v>
      </c>
      <c r="G1481" s="50">
        <f t="shared" si="128"/>
        <v>0</v>
      </c>
    </row>
    <row r="1482" spans="1:7" ht="14" hidden="1">
      <c r="A1482" s="43">
        <v>72</v>
      </c>
      <c r="B1482" s="45"/>
      <c r="C1482" s="50">
        <f t="shared" si="129"/>
        <v>61129.670000000006</v>
      </c>
      <c r="D1482" s="50">
        <f t="shared" si="129"/>
        <v>39438.89</v>
      </c>
      <c r="E1482" s="50">
        <f t="shared" si="129"/>
        <v>0</v>
      </c>
      <c r="F1482" s="50">
        <f t="shared" si="129"/>
        <v>0</v>
      </c>
      <c r="G1482" s="50">
        <f t="shared" si="128"/>
        <v>0</v>
      </c>
    </row>
    <row r="1483" spans="1:7" ht="14" hidden="1">
      <c r="A1483" s="43">
        <v>73</v>
      </c>
      <c r="B1483" s="45"/>
      <c r="C1483" s="50">
        <f t="shared" si="129"/>
        <v>65686.61</v>
      </c>
      <c r="D1483" s="50">
        <f t="shared" si="129"/>
        <v>42379.33</v>
      </c>
      <c r="E1483" s="50">
        <f t="shared" si="129"/>
        <v>0</v>
      </c>
      <c r="F1483" s="50">
        <f t="shared" si="129"/>
        <v>0</v>
      </c>
      <c r="G1483" s="50">
        <f t="shared" si="128"/>
        <v>0</v>
      </c>
    </row>
    <row r="1484" spans="1:7" ht="14" hidden="1">
      <c r="A1484" s="43">
        <v>74</v>
      </c>
      <c r="B1484" s="45"/>
      <c r="C1484" s="50">
        <f t="shared" si="129"/>
        <v>70427.460000000006</v>
      </c>
      <c r="D1484" s="50">
        <f t="shared" si="129"/>
        <v>45437.96</v>
      </c>
      <c r="E1484" s="50">
        <f t="shared" si="129"/>
        <v>0</v>
      </c>
      <c r="F1484" s="50">
        <f t="shared" si="129"/>
        <v>0</v>
      </c>
      <c r="G1484" s="50">
        <f t="shared" si="128"/>
        <v>0</v>
      </c>
    </row>
    <row r="1485" spans="1:7" ht="14" hidden="1">
      <c r="A1485" s="43">
        <v>75</v>
      </c>
      <c r="B1485" s="45"/>
      <c r="C1485" s="50">
        <f t="shared" si="129"/>
        <v>75353.81</v>
      </c>
      <c r="D1485" s="50">
        <f t="shared" si="129"/>
        <v>48615.840000000004</v>
      </c>
      <c r="E1485" s="50">
        <f t="shared" si="129"/>
        <v>0</v>
      </c>
      <c r="F1485" s="50">
        <f t="shared" si="129"/>
        <v>0</v>
      </c>
      <c r="G1485" s="50">
        <f t="shared" si="128"/>
        <v>0</v>
      </c>
    </row>
    <row r="1486" spans="1:7" ht="14" hidden="1">
      <c r="A1486" s="43">
        <v>76</v>
      </c>
      <c r="B1486" s="45"/>
      <c r="C1486" s="50">
        <f t="shared" si="129"/>
        <v>75353.81</v>
      </c>
      <c r="D1486" s="50">
        <f t="shared" si="129"/>
        <v>48615.840000000004</v>
      </c>
      <c r="E1486" s="50">
        <f t="shared" si="129"/>
        <v>0</v>
      </c>
      <c r="F1486" s="50">
        <f t="shared" si="129"/>
        <v>0</v>
      </c>
      <c r="G1486" s="50">
        <f t="shared" si="128"/>
        <v>0</v>
      </c>
    </row>
    <row r="1487" spans="1:7" ht="14" hidden="1">
      <c r="A1487" s="43">
        <v>77</v>
      </c>
      <c r="B1487" s="45"/>
      <c r="C1487" s="50">
        <f t="shared" si="129"/>
        <v>75353.81</v>
      </c>
      <c r="D1487" s="50">
        <f t="shared" si="129"/>
        <v>48615.840000000004</v>
      </c>
      <c r="E1487" s="50">
        <f t="shared" si="129"/>
        <v>0</v>
      </c>
      <c r="F1487" s="50">
        <f t="shared" si="129"/>
        <v>0</v>
      </c>
      <c r="G1487" s="50">
        <f t="shared" si="128"/>
        <v>0</v>
      </c>
    </row>
    <row r="1488" spans="1:7" ht="14" hidden="1">
      <c r="A1488" s="43">
        <v>78</v>
      </c>
      <c r="B1488" s="45"/>
      <c r="C1488" s="50">
        <f t="shared" ref="C1488:F1497" si="130">+C965*$K$4</f>
        <v>75353.81</v>
      </c>
      <c r="D1488" s="50">
        <f t="shared" si="130"/>
        <v>48615.840000000004</v>
      </c>
      <c r="E1488" s="50">
        <f t="shared" si="130"/>
        <v>0</v>
      </c>
      <c r="F1488" s="50">
        <f t="shared" si="130"/>
        <v>0</v>
      </c>
      <c r="G1488" s="50">
        <f t="shared" si="128"/>
        <v>0</v>
      </c>
    </row>
    <row r="1489" spans="1:7" ht="14" hidden="1">
      <c r="A1489" s="43">
        <v>79</v>
      </c>
      <c r="B1489" s="45"/>
      <c r="C1489" s="50">
        <f t="shared" si="130"/>
        <v>75353.81</v>
      </c>
      <c r="D1489" s="50">
        <f t="shared" si="130"/>
        <v>48615.840000000004</v>
      </c>
      <c r="E1489" s="50">
        <f t="shared" si="130"/>
        <v>0</v>
      </c>
      <c r="F1489" s="50">
        <f t="shared" si="130"/>
        <v>0</v>
      </c>
      <c r="G1489" s="50">
        <f t="shared" si="128"/>
        <v>0</v>
      </c>
    </row>
    <row r="1490" spans="1:7" ht="14" hidden="1">
      <c r="A1490" s="43">
        <v>80</v>
      </c>
      <c r="B1490" s="45"/>
      <c r="C1490" s="50">
        <f t="shared" si="130"/>
        <v>75353.81</v>
      </c>
      <c r="D1490" s="50">
        <f t="shared" si="130"/>
        <v>48615.840000000004</v>
      </c>
      <c r="E1490" s="50">
        <f t="shared" si="130"/>
        <v>0</v>
      </c>
      <c r="F1490" s="50">
        <f t="shared" si="130"/>
        <v>0</v>
      </c>
      <c r="G1490" s="50">
        <f t="shared" si="128"/>
        <v>0</v>
      </c>
    </row>
    <row r="1491" spans="1:7" ht="14" hidden="1">
      <c r="A1491" s="43">
        <v>81</v>
      </c>
      <c r="B1491" s="45"/>
      <c r="C1491" s="50">
        <f t="shared" si="130"/>
        <v>75353.81</v>
      </c>
      <c r="D1491" s="50">
        <f t="shared" si="130"/>
        <v>48615.840000000004</v>
      </c>
      <c r="E1491" s="50">
        <f t="shared" si="130"/>
        <v>0</v>
      </c>
      <c r="F1491" s="50">
        <f t="shared" si="130"/>
        <v>0</v>
      </c>
      <c r="G1491" s="50">
        <f t="shared" si="128"/>
        <v>0</v>
      </c>
    </row>
    <row r="1492" spans="1:7" ht="14" hidden="1">
      <c r="A1492" s="43">
        <v>82</v>
      </c>
      <c r="B1492" s="45"/>
      <c r="C1492" s="50">
        <f t="shared" si="130"/>
        <v>75353.81</v>
      </c>
      <c r="D1492" s="50">
        <f t="shared" si="130"/>
        <v>48615.840000000004</v>
      </c>
      <c r="E1492" s="50">
        <f t="shared" si="130"/>
        <v>0</v>
      </c>
      <c r="F1492" s="50">
        <f t="shared" si="130"/>
        <v>0</v>
      </c>
      <c r="G1492" s="50">
        <f t="shared" ref="G1492:G1497" si="131">+G818*$K$3</f>
        <v>0</v>
      </c>
    </row>
    <row r="1493" spans="1:7" ht="14" hidden="1">
      <c r="A1493" s="43">
        <v>83</v>
      </c>
      <c r="B1493" s="45"/>
      <c r="C1493" s="50">
        <f t="shared" si="130"/>
        <v>75353.81</v>
      </c>
      <c r="D1493" s="50">
        <f t="shared" si="130"/>
        <v>48615.840000000004</v>
      </c>
      <c r="E1493" s="50">
        <f t="shared" si="130"/>
        <v>0</v>
      </c>
      <c r="F1493" s="50">
        <f t="shared" si="130"/>
        <v>0</v>
      </c>
      <c r="G1493" s="50">
        <f t="shared" si="131"/>
        <v>0</v>
      </c>
    </row>
    <row r="1494" spans="1:7" ht="14" hidden="1">
      <c r="A1494" s="43">
        <v>84</v>
      </c>
      <c r="B1494" s="45" t="s">
        <v>3</v>
      </c>
      <c r="C1494" s="50">
        <f t="shared" si="130"/>
        <v>75353.81</v>
      </c>
      <c r="D1494" s="50">
        <f t="shared" si="130"/>
        <v>48615.840000000004</v>
      </c>
      <c r="E1494" s="50">
        <f t="shared" si="130"/>
        <v>0</v>
      </c>
      <c r="F1494" s="50">
        <f t="shared" si="130"/>
        <v>0</v>
      </c>
      <c r="G1494" s="50">
        <f t="shared" si="131"/>
        <v>0</v>
      </c>
    </row>
    <row r="1495" spans="1:7" ht="14" hidden="1">
      <c r="A1495" s="43">
        <v>1</v>
      </c>
      <c r="B1495" s="45" t="s">
        <v>4</v>
      </c>
      <c r="C1495" s="50">
        <f t="shared" si="130"/>
        <v>3897.6200000000003</v>
      </c>
      <c r="D1495" s="50">
        <f t="shared" si="130"/>
        <v>2514.3200000000002</v>
      </c>
      <c r="E1495" s="50">
        <f t="shared" si="130"/>
        <v>0</v>
      </c>
      <c r="F1495" s="50">
        <f t="shared" si="130"/>
        <v>0</v>
      </c>
      <c r="G1495" s="50">
        <f t="shared" si="131"/>
        <v>0</v>
      </c>
    </row>
    <row r="1496" spans="1:7" ht="14" hidden="1">
      <c r="A1496" s="43">
        <v>2</v>
      </c>
      <c r="B1496" s="45" t="s">
        <v>1</v>
      </c>
      <c r="C1496" s="50">
        <f t="shared" si="130"/>
        <v>6622.88</v>
      </c>
      <c r="D1496" s="50">
        <f t="shared" si="130"/>
        <v>4273.3900000000003</v>
      </c>
      <c r="E1496" s="50">
        <f t="shared" si="130"/>
        <v>0</v>
      </c>
      <c r="F1496" s="50">
        <f t="shared" si="130"/>
        <v>0</v>
      </c>
      <c r="G1496" s="50">
        <f t="shared" si="131"/>
        <v>0</v>
      </c>
    </row>
    <row r="1497" spans="1:7" ht="14" hidden="1">
      <c r="A1497" s="43">
        <v>3</v>
      </c>
      <c r="B1497" s="45" t="s">
        <v>5</v>
      </c>
      <c r="C1497" s="50">
        <f t="shared" si="130"/>
        <v>9350.26</v>
      </c>
      <c r="D1497" s="50">
        <f t="shared" si="130"/>
        <v>6032.9900000000007</v>
      </c>
      <c r="E1497" s="50">
        <f t="shared" si="130"/>
        <v>0</v>
      </c>
      <c r="F1497" s="50">
        <f t="shared" si="130"/>
        <v>0</v>
      </c>
      <c r="G1497" s="50">
        <f t="shared" si="131"/>
        <v>0</v>
      </c>
    </row>
  </sheetData>
  <sheetProtection algorithmName="SHA-512" hashValue="I/q6GiPibQ7oyUzlKyGw2Ho7F3JNDlHdKid3m0ylRlahzYfDCfzvPq72nxSupu8P/GSjUuBEqA/YktRHZR/LMg==" saltValue="oipw/468rLFIi71BXAaDEw==" spinCount="100000" sheet="1" objects="1" scenarios="1"/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conditionalFormatting sqref="I1:M5 I76:M1048576">
    <cfRule type="containsText" dxfId="6" priority="8" operator="containsText" text="FALSO">
      <formula>NOT(ISERROR(SEARCH("FALSO",I1)))</formula>
    </cfRule>
    <cfRule type="containsText" dxfId="5" priority="9" operator="containsText" text="VERDADERO ">
      <formula>NOT(ISERROR(SEARCH("VERDADERO ",I1)))</formula>
    </cfRule>
  </conditionalFormatting>
  <conditionalFormatting sqref="N1:V4 N5 T5:V5 N6:V153 N154 S154:V154 N155:V303 N304 S304:V304 N305:V903 N904 Q904:V904 N905:V1048576">
    <cfRule type="containsText" dxfId="4" priority="4" operator="containsText" text="FALSO">
      <formula>NOT(ISERROR(SEARCH("FALSO",N1)))</formula>
    </cfRule>
    <cfRule type="containsText" dxfId="3" priority="5" operator="containsText" text="VERDADERO ">
      <formula>NOT(ISERROR(SEARCH("VERDADERO ",N1)))</formula>
    </cfRule>
  </conditionalFormatting>
  <conditionalFormatting sqref="P6:T6 O1:S153 S154 O155:S303 S304 O305:S903 Q904:S904 O905:S1048576">
    <cfRule type="containsText" dxfId="2" priority="1" operator="containsText" text="FALSO">
      <formula>NOT(ISERROR(SEARCH("FALSO",O1)))</formula>
    </cfRule>
    <cfRule type="containsText" dxfId="1" priority="2" operator="containsText" text="FALSO">
      <formula>NOT(ISERROR(SEARCH("FALSO",O1)))</formula>
    </cfRule>
    <cfRule type="containsText" dxfId="0" priority="3" operator="containsText" text="VERDADERO">
      <formula>NOT(ISERROR(SEARCH("VERDADERO",O1)))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a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2021-11-03T04:51:39Z</cp:lastPrinted>
  <dcterms:created xsi:type="dcterms:W3CDTF">2005-02-05T20:47:31Z</dcterms:created>
  <dcterms:modified xsi:type="dcterms:W3CDTF">2021-11-08T22:34:39Z</dcterms:modified>
</cp:coreProperties>
</file>